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0" windowWidth="19440" windowHeight="8220" firstSheet="8" activeTab="13"/>
  </bookViews>
  <sheets>
    <sheet name="October_Halloween Disco" sheetId="8" r:id="rId1"/>
    <sheet name="Movie Night" sheetId="9" r:id="rId2"/>
    <sheet name="Wreath Making" sheetId="21" r:id="rId3"/>
    <sheet name="Xmas Fete" sheetId="19" r:id="rId4"/>
    <sheet name="Nativity" sheetId="22" r:id="rId5"/>
    <sheet name="Valentines Disco" sheetId="2" r:id="rId6"/>
    <sheet name="Mothers Day" sheetId="11" r:id="rId7"/>
    <sheet name="Magic Show" sheetId="12" r:id="rId8"/>
    <sheet name="Easter Cake Bake" sheetId="14" r:id="rId9"/>
    <sheet name="Fathers Day" sheetId="16" r:id="rId10"/>
    <sheet name="Sports Day" sheetId="18" r:id="rId11"/>
    <sheet name="Summer Fete" sheetId="15" r:id="rId12"/>
    <sheet name="Inflatable Day" sheetId="17" r:id="rId13"/>
    <sheet name="Sheet1" sheetId="23" r:id="rId14"/>
  </sheets>
  <externalReferences>
    <externalReference r:id="rId15"/>
  </externalReferences>
  <definedNames>
    <definedName name="L_Categories">[1]Lists!$A$2:$A$19</definedName>
    <definedName name="L_Inc" localSheetId="8">[1]Lists!#REF!</definedName>
    <definedName name="L_Inc" localSheetId="9">[1]Lists!#REF!</definedName>
    <definedName name="L_Inc" localSheetId="12">[1]Lists!#REF!</definedName>
    <definedName name="L_Inc" localSheetId="7">[1]Lists!#REF!</definedName>
    <definedName name="L_Inc" localSheetId="6">[1]Lists!#REF!</definedName>
    <definedName name="L_Inc" localSheetId="1">[1]Lists!#REF!</definedName>
    <definedName name="L_Inc" localSheetId="4">[1]Lists!#REF!</definedName>
    <definedName name="L_Inc" localSheetId="0">[1]Lists!#REF!</definedName>
    <definedName name="L_Inc" localSheetId="10">[1]Lists!#REF!</definedName>
    <definedName name="L_Inc" localSheetId="11">[1]Lists!#REF!</definedName>
    <definedName name="L_Inc" localSheetId="3">[1]Lists!#REF!</definedName>
    <definedName name="L_Inc">[1]Lists!#REF!</definedName>
    <definedName name="_xlnm.Print_Area" localSheetId="3">'Xmas Fete'!$A$1:$D$90</definedName>
    <definedName name="_xlnm.Print_Titles" localSheetId="8">'Easter Cake Bake'!$3:$3</definedName>
    <definedName name="_xlnm.Print_Titles" localSheetId="9">'Fathers Day'!$3:$3</definedName>
    <definedName name="_xlnm.Print_Titles" localSheetId="12">'Inflatable Day'!$3:$3</definedName>
    <definedName name="_xlnm.Print_Titles" localSheetId="7">'Magic Show'!$3:$3</definedName>
    <definedName name="_xlnm.Print_Titles" localSheetId="6">'Mothers Day'!$3:$3</definedName>
    <definedName name="_xlnm.Print_Titles" localSheetId="1">'Movie Night'!$3:$3</definedName>
    <definedName name="_xlnm.Print_Titles" localSheetId="4">Nativity!$3:$3</definedName>
    <definedName name="_xlnm.Print_Titles" localSheetId="0">'October_Halloween Disco'!$3:$3</definedName>
    <definedName name="_xlnm.Print_Titles" localSheetId="10">'Sports Day'!$3:$3</definedName>
    <definedName name="_xlnm.Print_Titles" localSheetId="11">'Summer Fete'!$3:$3</definedName>
    <definedName name="_xlnm.Print_Titles" localSheetId="5">'Valentines Disco'!$3:$3</definedName>
    <definedName name="_xlnm.Print_Titles" localSheetId="3">'Xmas Fete'!$3:$3</definedName>
  </definedNames>
  <calcPr calcId="124519"/>
  <fileRecoveryPr autoRecover="0"/>
</workbook>
</file>

<file path=xl/calcChain.xml><?xml version="1.0" encoding="utf-8"?>
<calcChain xmlns="http://schemas.openxmlformats.org/spreadsheetml/2006/main">
  <c r="H8" i="2"/>
  <c r="E8"/>
  <c r="E28"/>
  <c r="E30" l="1"/>
  <c r="C12" i="22"/>
  <c r="C14" s="1"/>
  <c r="D61" i="19"/>
  <c r="D26"/>
  <c r="D7"/>
  <c r="D53"/>
  <c r="D44"/>
  <c r="D32"/>
  <c r="D19"/>
  <c r="C18" i="21"/>
  <c r="C9"/>
  <c r="C7" l="1"/>
  <c r="D34" i="8"/>
  <c r="D81" i="19"/>
  <c r="D88" s="1"/>
  <c r="D90" s="1"/>
  <c r="C36" i="8"/>
  <c r="D17"/>
  <c r="D10" s="1"/>
  <c r="D22"/>
  <c r="D8"/>
  <c r="D7" i="15"/>
  <c r="C90" i="19"/>
  <c r="D86"/>
  <c r="D15" i="15"/>
  <c r="C20" i="21" l="1"/>
  <c r="D36" i="8"/>
  <c r="C7" i="17"/>
  <c r="C27" l="1"/>
  <c r="C19"/>
  <c r="C34" l="1"/>
  <c r="C36" s="1"/>
  <c r="D39" i="15"/>
  <c r="C17" i="14"/>
  <c r="C19" i="16"/>
  <c r="C7"/>
  <c r="C21" s="1"/>
  <c r="C15" i="14"/>
  <c r="C13" i="12"/>
  <c r="C15" s="1"/>
  <c r="D14" i="2"/>
  <c r="D8" s="1"/>
  <c r="D30" s="1"/>
  <c r="D28"/>
  <c r="D19"/>
  <c r="D81" i="15"/>
  <c r="D45"/>
  <c r="D94"/>
  <c r="D63"/>
  <c r="D54"/>
  <c r="C12" i="17"/>
  <c r="D25" i="15"/>
  <c r="C15" i="18"/>
  <c r="C7"/>
  <c r="C32" i="17"/>
  <c r="D85" i="15"/>
  <c r="D96" l="1"/>
  <c r="D98" s="1"/>
  <c r="C17" i="18"/>
  <c r="C12" i="11"/>
  <c r="C14" s="1"/>
  <c r="C11" i="9"/>
  <c r="C13" s="1"/>
  <c r="C34" i="8"/>
</calcChain>
</file>

<file path=xl/sharedStrings.xml><?xml version="1.0" encoding="utf-8"?>
<sst xmlns="http://schemas.openxmlformats.org/spreadsheetml/2006/main" count="279" uniqueCount="192">
  <si>
    <t>Entrance</t>
  </si>
  <si>
    <t>Expenditure</t>
  </si>
  <si>
    <t>Catering</t>
  </si>
  <si>
    <t>TOTAL TAKINGS</t>
  </si>
  <si>
    <t>Total Expenditure</t>
  </si>
  <si>
    <t>Profit</t>
  </si>
  <si>
    <t>Glow Sticks</t>
  </si>
  <si>
    <t>DJ</t>
  </si>
  <si>
    <t>Popcorn etc</t>
  </si>
  <si>
    <t>Roses</t>
  </si>
  <si>
    <t>Tuck shop</t>
  </si>
  <si>
    <t>Hot dogs</t>
  </si>
  <si>
    <t>Glowsticks</t>
  </si>
  <si>
    <t>Mothers Day gift items and decorations</t>
  </si>
  <si>
    <t>Paper bags</t>
  </si>
  <si>
    <t>Easter Baskets</t>
  </si>
  <si>
    <t>Decorations</t>
  </si>
  <si>
    <t>Booker - mini eggs</t>
  </si>
  <si>
    <t>Ingredient refund to 1 parent (Leanne Porter)</t>
  </si>
  <si>
    <t>Production Cost</t>
  </si>
  <si>
    <t>Brochure Total</t>
  </si>
  <si>
    <t>Outside Stalls</t>
  </si>
  <si>
    <t>Outside Stalls Total</t>
  </si>
  <si>
    <t>Pitch Fees Total</t>
  </si>
  <si>
    <t>PTA Games Total</t>
  </si>
  <si>
    <t>PTA Crafts Total</t>
  </si>
  <si>
    <t>Teddy Tombola</t>
  </si>
  <si>
    <t>Bottle Tombola</t>
  </si>
  <si>
    <t>Raffle</t>
  </si>
  <si>
    <t>Raffles and Tombolas Total</t>
  </si>
  <si>
    <t>Paint a Pot</t>
  </si>
  <si>
    <t>Sand Art</t>
  </si>
  <si>
    <t xml:space="preserve">TOTAL TAKINGS </t>
  </si>
  <si>
    <t>Soak the Teacher</t>
  </si>
  <si>
    <t>Beat the Goalie</t>
  </si>
  <si>
    <t>Guess the Baby Photo</t>
  </si>
  <si>
    <t>Splat the Rat</t>
  </si>
  <si>
    <t>Coconut Shy</t>
  </si>
  <si>
    <t>Hook a Duck</t>
  </si>
  <si>
    <t>Beat the Buzzer</t>
  </si>
  <si>
    <t>PTA Games Takings (minus float)</t>
  </si>
  <si>
    <t>Raffles and Tombolas (takings minus float)</t>
  </si>
  <si>
    <t>PTA Gifting Stall</t>
  </si>
  <si>
    <t>School Uniform Shop</t>
  </si>
  <si>
    <t>Other Expenditure</t>
  </si>
  <si>
    <t>Bunting</t>
  </si>
  <si>
    <t>Other Expenditure Total</t>
  </si>
  <si>
    <t>PTA Stall Expenditure</t>
  </si>
  <si>
    <t>PTA Stall Expenditure Total</t>
  </si>
  <si>
    <t>Stall Prizes</t>
  </si>
  <si>
    <t>Other PTA Stalls Total</t>
  </si>
  <si>
    <t>Beat the Buzzer Equipment</t>
  </si>
  <si>
    <t>Coconuts</t>
  </si>
  <si>
    <t>First Aid</t>
  </si>
  <si>
    <t>First Aid Total</t>
  </si>
  <si>
    <t>Medical Cover</t>
  </si>
  <si>
    <t>Books</t>
  </si>
  <si>
    <t>Cards</t>
  </si>
  <si>
    <t>Takings</t>
  </si>
  <si>
    <t>KS1</t>
  </si>
  <si>
    <t>KS2</t>
  </si>
  <si>
    <t>Tuck and AM Nursery</t>
  </si>
  <si>
    <t>Takings from others</t>
  </si>
  <si>
    <t>Refreshments for PTA Meeting</t>
  </si>
  <si>
    <t>Lucky Bucket (No Float)</t>
  </si>
  <si>
    <t>PTA Crafts Takings  (takings minus float)</t>
  </si>
  <si>
    <t>Other PTA Stalls Takings  (takings minus float)</t>
  </si>
  <si>
    <t>Expenditure Total</t>
  </si>
  <si>
    <t>Donuts</t>
  </si>
  <si>
    <t>PTA Stalls Total</t>
  </si>
  <si>
    <t>Donation Bucket</t>
  </si>
  <si>
    <t>Uniform Stall</t>
  </si>
  <si>
    <t>20% from Jungle Jockeys</t>
  </si>
  <si>
    <t>20% from Sweet n Simple</t>
  </si>
  <si>
    <t>20% from Snells</t>
  </si>
  <si>
    <t>20% from Ice Cream Van</t>
  </si>
  <si>
    <t>Bean Bag in a Bucket</t>
  </si>
  <si>
    <t>20% from Twinkle Celebratons (Face Painter)</t>
  </si>
  <si>
    <t>Ice</t>
  </si>
  <si>
    <t>Indian Food</t>
  </si>
  <si>
    <t>Guess the Weight of the Cake</t>
  </si>
  <si>
    <t>Petrol to Booker (Natalie)</t>
  </si>
  <si>
    <t>BBQ</t>
  </si>
  <si>
    <t>Bric a Brac</t>
  </si>
  <si>
    <t>Lucky Bucket (Bucket and Stickers)</t>
  </si>
  <si>
    <t>Vegetarian Hot Dogs (x4 packs)</t>
  </si>
  <si>
    <t>Bookers Run (Rolls, Condiments, Drinks, Onions, Sweets)</t>
  </si>
  <si>
    <t xml:space="preserve">TOTAL TAKINGS  </t>
  </si>
  <si>
    <t>(All PTA Stalls, Pitch Fees, % from outside stalls  and Brochure Adverts)</t>
  </si>
  <si>
    <t>Stamps / Envelopes for raffle prize requests</t>
  </si>
  <si>
    <t>PROFIT (All income less expenditure)</t>
  </si>
  <si>
    <t>Brochure Costs</t>
  </si>
  <si>
    <t>Adverts Paid For</t>
  </si>
  <si>
    <t>Indian Food and Drinks for Samosa Stall</t>
  </si>
  <si>
    <t>Donation Bucket (No Float) Plus online donation from M Johnston</t>
  </si>
  <si>
    <t>Zoe Draper Expendiure for Bean in a Bucket prizes and bags</t>
  </si>
  <si>
    <t>Wine for Thank you slips (printing of thankyou slips)</t>
  </si>
  <si>
    <t>Refreshments</t>
  </si>
  <si>
    <t>Lollipop Pick</t>
  </si>
  <si>
    <t>Other Takings</t>
  </si>
  <si>
    <t>Catering Takings</t>
  </si>
  <si>
    <t>Catering Takings Total</t>
  </si>
  <si>
    <t>Other Takings Total</t>
  </si>
  <si>
    <t>Roses and Table Cloths</t>
  </si>
  <si>
    <t>None</t>
  </si>
  <si>
    <t>PTA Food and Drink Stall</t>
  </si>
  <si>
    <t>Food and Drink Stall</t>
  </si>
  <si>
    <t>20% from Rainbow Parties</t>
  </si>
  <si>
    <t>Paint a Pot Equipment</t>
  </si>
  <si>
    <t>Sand Art Equipment</t>
  </si>
  <si>
    <t>Footballs (Beat the Goalie prizes)</t>
  </si>
  <si>
    <t>Hot Dogs - Bookers</t>
  </si>
  <si>
    <t>% of Profit from MGM Inflatables plus deposit back</t>
  </si>
  <si>
    <t>Entrance (straight to MGM)</t>
  </si>
  <si>
    <t>Refund back to a non attender</t>
  </si>
  <si>
    <t>Deposit to MGM Inflatables (paid back - £100)</t>
  </si>
  <si>
    <t>Donation from Zoe Drapers Cousin</t>
  </si>
  <si>
    <t>Tuck Shop</t>
  </si>
  <si>
    <t>Hot Dogs</t>
  </si>
  <si>
    <t>PTA Meeting Refreshments</t>
  </si>
  <si>
    <t>Booker (Swees, Hotdogs, Drinks)</t>
  </si>
  <si>
    <t>Paypal</t>
  </si>
  <si>
    <t>Cash</t>
  </si>
  <si>
    <t>Ticket Takings Total</t>
  </si>
  <si>
    <t>Pumpkins</t>
  </si>
  <si>
    <t>Other items</t>
  </si>
  <si>
    <t>Tattoos</t>
  </si>
  <si>
    <t>Pitch Fees - Parents</t>
  </si>
  <si>
    <t>Pitch Fees - Outside Stalls</t>
  </si>
  <si>
    <t>Sand Art / Baubles (Baker Ross)</t>
  </si>
  <si>
    <t>Paint a Bauble</t>
  </si>
  <si>
    <t>Chocolate Tombola</t>
  </si>
  <si>
    <t>20% from Cuppa</t>
  </si>
  <si>
    <t>20% from Cee Cees Catering</t>
  </si>
  <si>
    <t>Footballs</t>
  </si>
  <si>
    <t>Poundland Purchases</t>
  </si>
  <si>
    <t>Stickers for Lucky Bucket</t>
  </si>
  <si>
    <t>Prizes</t>
  </si>
  <si>
    <t>Tin Can Alley</t>
  </si>
  <si>
    <t>Ping Pong in a Cup</t>
  </si>
  <si>
    <t>Reindeer Food</t>
  </si>
  <si>
    <t>Decorate a Biscuit</t>
  </si>
  <si>
    <t>PTA Catering Takings  (takings minus float)</t>
  </si>
  <si>
    <t>Cake Bake Stall</t>
  </si>
  <si>
    <t>PTA Catering Total</t>
  </si>
  <si>
    <t>Grotto Total</t>
  </si>
  <si>
    <t>Pitch Fees - Food and Drink Stalls</t>
  </si>
  <si>
    <t>Xmas Playing Cards</t>
  </si>
  <si>
    <t>Green cups for ping pong Game</t>
  </si>
  <si>
    <t>Reindeer Food and Bags</t>
  </si>
  <si>
    <t>20% from H Barker (Parkers Candy)</t>
  </si>
  <si>
    <t>20% from Rainbow Slush (no deposit requested)</t>
  </si>
  <si>
    <t xml:space="preserve">Santas Grotto Takings  </t>
  </si>
  <si>
    <t>Grotto Presents</t>
  </si>
  <si>
    <t>20% from Christian C&amp;J - Smiths</t>
  </si>
  <si>
    <t>Various Items for PTA Stalls</t>
  </si>
  <si>
    <t>Ticket Sales Paypal</t>
  </si>
  <si>
    <t>Ticket Sales Cash</t>
  </si>
  <si>
    <t>White Hot Chocolate</t>
  </si>
  <si>
    <t>Booker Run (petrol)</t>
  </si>
  <si>
    <t>Ping Pong Balls</t>
  </si>
  <si>
    <t>Carrots</t>
  </si>
  <si>
    <t xml:space="preserve">Xmas Bingo </t>
  </si>
  <si>
    <t>Tickets</t>
  </si>
  <si>
    <t>Money paid to Marie Dodds</t>
  </si>
  <si>
    <t>Refreshments on 29/11</t>
  </si>
  <si>
    <t>Refreshments on 04/11</t>
  </si>
  <si>
    <t>Elf T Shirts</t>
  </si>
  <si>
    <t>On Day Cash Sales</t>
  </si>
  <si>
    <t>Marshmallows</t>
  </si>
  <si>
    <t>Prize for Winner</t>
  </si>
  <si>
    <t>Magic Bauble + Lucky Dip</t>
  </si>
  <si>
    <t>Lucky Carrot (Donations)</t>
  </si>
  <si>
    <t>Donations</t>
  </si>
  <si>
    <t xml:space="preserve">Teddy Tombola and Name Lion / Teddy </t>
  </si>
  <si>
    <t>HALLOWEEN DISCO</t>
  </si>
  <si>
    <t>MOVIE NIGHT</t>
  </si>
  <si>
    <t>WREATH MAKING</t>
  </si>
  <si>
    <t>CHRISTMAS FETE</t>
  </si>
  <si>
    <t>VALENTINES DISCO</t>
  </si>
  <si>
    <t>MOTHERS DAY</t>
  </si>
  <si>
    <t>MAGIC SHOW</t>
  </si>
  <si>
    <t>EASTER CAKE BAKE</t>
  </si>
  <si>
    <t>FATHERS DAY</t>
  </si>
  <si>
    <t>SPORTS DAY</t>
  </si>
  <si>
    <t>SUMMER FETE</t>
  </si>
  <si>
    <t>INFLATABLE DAY</t>
  </si>
  <si>
    <t>NATIVITY REFRESHMENTS</t>
  </si>
  <si>
    <t>Coffee / Tea etc</t>
  </si>
  <si>
    <t>Friendship Bracelets</t>
  </si>
  <si>
    <t>Entrance Cash</t>
  </si>
  <si>
    <t>Entrance Paypal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</si>
</sst>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  <numFmt numFmtId="167" formatCode="_-[$£-809]* #,##0_-;\-[$£-809]* #,##0_-;_-[$£-809]* &quot;-&quot;??_-;_-@_-"/>
    <numFmt numFmtId="168" formatCode="[$£-809]#,##0.00;\-[$£-809]#,##0.00"/>
    <numFmt numFmtId="169" formatCode="&quot;£&quot;#,##0.00"/>
    <numFmt numFmtId="170" formatCode="_-[$£-809]* #,##0.00_-;\-[$£-809]* #,##0.00_-;_-[$£-809]* &quot;-&quot;??_-;_-@_-"/>
  </numFmts>
  <fonts count="16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165" fontId="4" fillId="0" borderId="0" applyFont="0" applyFill="0" applyBorder="0" applyAlignment="0" applyProtection="0">
      <alignment vertical="center"/>
    </xf>
    <xf numFmtId="0" fontId="10" fillId="0" borderId="0"/>
    <xf numFmtId="164" fontId="4" fillId="0" borderId="0" applyFill="0" applyBorder="0" applyAlignment="0" applyProtection="0"/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1" fontId="2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0" xfId="0" applyFont="1">
      <alignment vertical="center"/>
    </xf>
    <xf numFmtId="1" fontId="6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1" fontId="7" fillId="0" borderId="0" xfId="0" applyNumberFormat="1" applyFont="1">
      <alignment vertical="center"/>
    </xf>
    <xf numFmtId="1" fontId="9" fillId="0" borderId="0" xfId="0" applyNumberFormat="1" applyFont="1">
      <alignment vertical="center"/>
    </xf>
    <xf numFmtId="166" fontId="0" fillId="0" borderId="0" xfId="0" applyNumberFormat="1">
      <alignment vertical="center"/>
    </xf>
    <xf numFmtId="167" fontId="2" fillId="0" borderId="0" xfId="0" applyNumberFormat="1" applyFont="1">
      <alignment vertical="center"/>
    </xf>
    <xf numFmtId="167" fontId="9" fillId="0" borderId="0" xfId="0" applyNumberFormat="1" applyFont="1">
      <alignment vertical="center"/>
    </xf>
    <xf numFmtId="167" fontId="1" fillId="0" borderId="1" xfId="0" applyNumberFormat="1" applyFont="1" applyBorder="1">
      <alignment vertical="center"/>
    </xf>
    <xf numFmtId="167" fontId="1" fillId="0" borderId="1" xfId="1" applyNumberFormat="1" applyFont="1" applyBorder="1">
      <alignment vertical="center"/>
    </xf>
    <xf numFmtId="167" fontId="8" fillId="0" borderId="1" xfId="1" applyNumberFormat="1" applyFont="1" applyBorder="1">
      <alignment vertical="center"/>
    </xf>
    <xf numFmtId="167" fontId="1" fillId="0" borderId="0" xfId="1" applyNumberFormat="1" applyFont="1" applyBorder="1">
      <alignment vertical="center"/>
    </xf>
    <xf numFmtId="167" fontId="8" fillId="0" borderId="0" xfId="1" applyNumberFormat="1" applyFont="1" applyBorder="1">
      <alignment vertical="center"/>
    </xf>
    <xf numFmtId="167" fontId="3" fillId="0" borderId="0" xfId="1" applyNumberFormat="1" applyFont="1">
      <alignment vertical="center"/>
    </xf>
    <xf numFmtId="167" fontId="9" fillId="0" borderId="0" xfId="1" applyNumberFormat="1" applyFont="1" applyAlignment="1">
      <alignment horizontal="center" vertical="center"/>
    </xf>
    <xf numFmtId="167" fontId="3" fillId="0" borderId="0" xfId="1" applyNumberFormat="1" applyFont="1" applyFill="1">
      <alignment vertical="center"/>
    </xf>
    <xf numFmtId="167" fontId="2" fillId="0" borderId="1" xfId="1" applyNumberFormat="1" applyFont="1" applyBorder="1">
      <alignment vertical="center"/>
    </xf>
    <xf numFmtId="167" fontId="9" fillId="0" borderId="1" xfId="1" applyNumberFormat="1" applyFont="1" applyBorder="1">
      <alignment vertical="center"/>
    </xf>
    <xf numFmtId="168" fontId="1" fillId="0" borderId="1" xfId="1" applyNumberFormat="1" applyFont="1" applyBorder="1">
      <alignment vertical="center"/>
    </xf>
    <xf numFmtId="168" fontId="1" fillId="0" borderId="0" xfId="1" applyNumberFormat="1" applyFont="1" applyBorder="1">
      <alignment vertical="center"/>
    </xf>
    <xf numFmtId="168" fontId="2" fillId="0" borderId="0" xfId="0" applyNumberFormat="1" applyFont="1">
      <alignment vertical="center"/>
    </xf>
    <xf numFmtId="168" fontId="5" fillId="0" borderId="0" xfId="1" applyNumberFormat="1" applyFont="1">
      <alignment vertical="center"/>
    </xf>
    <xf numFmtId="168" fontId="5" fillId="0" borderId="0" xfId="1" applyNumberFormat="1" applyFont="1" applyFill="1">
      <alignment vertical="center"/>
    </xf>
    <xf numFmtId="168" fontId="2" fillId="0" borderId="1" xfId="1" applyNumberFormat="1" applyFont="1" applyBorder="1">
      <alignment vertical="center"/>
    </xf>
    <xf numFmtId="168" fontId="9" fillId="0" borderId="1" xfId="0" applyNumberFormat="1" applyFont="1" applyBorder="1">
      <alignment vertical="center"/>
    </xf>
    <xf numFmtId="168" fontId="1" fillId="0" borderId="1" xfId="0" applyNumberFormat="1" applyFont="1" applyBorder="1">
      <alignment vertical="center"/>
    </xf>
    <xf numFmtId="0" fontId="1" fillId="2" borderId="0" xfId="0" applyFont="1" applyFill="1">
      <alignment vertical="center"/>
    </xf>
    <xf numFmtId="0" fontId="1" fillId="0" borderId="2" xfId="0" applyFont="1" applyBorder="1">
      <alignment vertical="center"/>
    </xf>
    <xf numFmtId="0" fontId="2" fillId="0" borderId="2" xfId="0" applyFont="1" applyBorder="1">
      <alignment vertical="center"/>
    </xf>
    <xf numFmtId="168" fontId="1" fillId="0" borderId="2" xfId="1" applyNumberFormat="1" applyFont="1" applyBorder="1">
      <alignment vertical="center"/>
    </xf>
    <xf numFmtId="0" fontId="0" fillId="0" borderId="0" xfId="0" applyBorder="1">
      <alignment vertical="center"/>
    </xf>
    <xf numFmtId="0" fontId="2" fillId="2" borderId="0" xfId="0" applyFont="1" applyFill="1">
      <alignment vertical="center"/>
    </xf>
    <xf numFmtId="168" fontId="2" fillId="2" borderId="0" xfId="0" applyNumberFormat="1" applyFont="1" applyFill="1">
      <alignment vertical="center"/>
    </xf>
    <xf numFmtId="0" fontId="1" fillId="2" borderId="0" xfId="0" applyFont="1" applyFill="1" applyBorder="1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168" fontId="2" fillId="0" borderId="0" xfId="1" applyNumberFormat="1" applyFont="1">
      <alignment vertical="center"/>
    </xf>
    <xf numFmtId="0" fontId="1" fillId="3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168" fontId="1" fillId="3" borderId="1" xfId="1" applyNumberFormat="1" applyFont="1" applyFill="1" applyBorder="1">
      <alignment vertical="center"/>
    </xf>
    <xf numFmtId="0" fontId="14" fillId="4" borderId="1" xfId="0" applyFont="1" applyFill="1" applyBorder="1">
      <alignment vertical="center"/>
    </xf>
    <xf numFmtId="0" fontId="15" fillId="4" borderId="1" xfId="0" applyFont="1" applyFill="1" applyBorder="1">
      <alignment vertical="center"/>
    </xf>
    <xf numFmtId="168" fontId="14" fillId="4" borderId="1" xfId="1" applyNumberFormat="1" applyFont="1" applyFill="1" applyBorder="1">
      <alignment vertical="center"/>
    </xf>
    <xf numFmtId="0" fontId="1" fillId="0" borderId="3" xfId="0" applyFont="1" applyBorder="1">
      <alignment vertical="center"/>
    </xf>
    <xf numFmtId="0" fontId="12" fillId="0" borderId="4" xfId="0" applyFont="1" applyBorder="1">
      <alignment vertical="center"/>
    </xf>
    <xf numFmtId="168" fontId="1" fillId="0" borderId="5" xfId="1" applyNumberFormat="1" applyFont="1" applyBorder="1">
      <alignment vertical="center"/>
    </xf>
    <xf numFmtId="0" fontId="12" fillId="0" borderId="5" xfId="0" applyFont="1" applyBorder="1">
      <alignment vertical="center"/>
    </xf>
    <xf numFmtId="169" fontId="14" fillId="4" borderId="1" xfId="0" applyNumberFormat="1" applyFont="1" applyFill="1" applyBorder="1">
      <alignment vertical="center"/>
    </xf>
    <xf numFmtId="169" fontId="1" fillId="0" borderId="1" xfId="0" applyNumberFormat="1" applyFont="1" applyBorder="1">
      <alignment vertical="center"/>
    </xf>
    <xf numFmtId="169" fontId="13" fillId="4" borderId="1" xfId="0" applyNumberFormat="1" applyFont="1" applyFill="1" applyBorder="1">
      <alignment vertical="center"/>
    </xf>
    <xf numFmtId="168" fontId="14" fillId="4" borderId="1" xfId="0" applyNumberFormat="1" applyFont="1" applyFill="1" applyBorder="1">
      <alignment vertical="center"/>
    </xf>
    <xf numFmtId="170" fontId="9" fillId="0" borderId="0" xfId="1" applyNumberFormat="1" applyFont="1" applyAlignment="1">
      <alignment horizontal="center" vertical="center"/>
    </xf>
    <xf numFmtId="167" fontId="9" fillId="0" borderId="0" xfId="0" applyNumberFormat="1" applyFont="1" applyBorder="1">
      <alignment vertical="center"/>
    </xf>
    <xf numFmtId="168" fontId="8" fillId="0" borderId="0" xfId="0" applyNumberFormat="1" applyFont="1" applyBorder="1">
      <alignment vertical="center"/>
    </xf>
    <xf numFmtId="2" fontId="0" fillId="0" borderId="0" xfId="0" applyNumberFormat="1">
      <alignment vertical="center"/>
    </xf>
    <xf numFmtId="168" fontId="1" fillId="2" borderId="0" xfId="0" applyNumberFormat="1" applyFont="1" applyFill="1">
      <alignment vertical="center"/>
    </xf>
    <xf numFmtId="168" fontId="0" fillId="0" borderId="0" xfId="0" applyNumberFormat="1">
      <alignment vertical="center"/>
    </xf>
    <xf numFmtId="169" fontId="1" fillId="3" borderId="1" xfId="0" applyNumberFormat="1" applyFont="1" applyFill="1" applyBorder="1">
      <alignment vertical="center"/>
    </xf>
    <xf numFmtId="169" fontId="1" fillId="2" borderId="0" xfId="0" applyNumberFormat="1" applyFont="1" applyFill="1">
      <alignment vertical="center"/>
    </xf>
    <xf numFmtId="169" fontId="2" fillId="0" borderId="1" xfId="0" applyNumberFormat="1" applyFont="1" applyBorder="1">
      <alignment vertical="center"/>
    </xf>
    <xf numFmtId="1" fontId="2" fillId="0" borderId="0" xfId="0" applyNumberFormat="1" applyFont="1" applyBorder="1">
      <alignment vertical="center"/>
    </xf>
    <xf numFmtId="1" fontId="9" fillId="0" borderId="0" xfId="0" applyNumberFormat="1" applyFont="1" applyBorder="1">
      <alignment vertical="center"/>
    </xf>
    <xf numFmtId="167" fontId="9" fillId="0" borderId="2" xfId="0" applyNumberFormat="1" applyFont="1" applyBorder="1">
      <alignment vertical="center"/>
    </xf>
    <xf numFmtId="168" fontId="8" fillId="0" borderId="2" xfId="0" applyNumberFormat="1" applyFont="1" applyBorder="1">
      <alignment vertical="center"/>
    </xf>
    <xf numFmtId="0" fontId="1" fillId="0" borderId="6" xfId="0" applyFont="1" applyBorder="1">
      <alignment vertical="center"/>
    </xf>
    <xf numFmtId="0" fontId="2" fillId="0" borderId="6" xfId="0" applyFont="1" applyBorder="1">
      <alignment vertical="center"/>
    </xf>
    <xf numFmtId="167" fontId="9" fillId="0" borderId="6" xfId="0" applyNumberFormat="1" applyFont="1" applyBorder="1">
      <alignment vertical="center"/>
    </xf>
    <xf numFmtId="168" fontId="8" fillId="0" borderId="6" xfId="0" applyNumberFormat="1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1a7df1ff596d48c/Documents/FONISA%20Accoun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_initial status"/>
      <sheetName val="I_itemised activeacc"/>
      <sheetName val="I_itemised savings"/>
      <sheetName val="I_Cheques"/>
      <sheetName val="Lists"/>
      <sheetName val="O_PivotReport"/>
      <sheetName val="O_category_month"/>
      <sheetName val="Sheet1"/>
    </sheetNames>
    <sheetDataSet>
      <sheetData sheetId="0"/>
      <sheetData sheetId="1"/>
      <sheetData sheetId="2"/>
      <sheetData sheetId="3"/>
      <sheetData sheetId="4">
        <row r="2">
          <cell r="A2" t="str">
            <v>uniform</v>
          </cell>
        </row>
        <row r="3">
          <cell r="A3" t="str">
            <v>frost fair</v>
          </cell>
        </row>
        <row r="4">
          <cell r="A4" t="str">
            <v>summer fair</v>
          </cell>
        </row>
        <row r="5">
          <cell r="A5" t="str">
            <v>christmas disco</v>
          </cell>
        </row>
        <row r="6">
          <cell r="A6" t="str">
            <v>easter disco</v>
          </cell>
        </row>
        <row r="7">
          <cell r="A7" t="str">
            <v>summer disco</v>
          </cell>
        </row>
        <row r="8">
          <cell r="A8" t="str">
            <v>ice lollies</v>
          </cell>
        </row>
        <row r="9">
          <cell r="A9" t="str">
            <v>quiz</v>
          </cell>
        </row>
        <row r="10">
          <cell r="A10" t="str">
            <v>voluntary contributions</v>
          </cell>
        </row>
        <row r="11">
          <cell r="A11" t="str">
            <v>paid to school</v>
          </cell>
        </row>
        <row r="12">
          <cell r="A12" t="str">
            <v>easyfundraising</v>
          </cell>
        </row>
        <row r="13">
          <cell r="A13" t="str">
            <v>interest</v>
          </cell>
        </row>
        <row r="14">
          <cell r="A14" t="str">
            <v>Prior year</v>
          </cell>
        </row>
        <row r="15">
          <cell r="A15" t="str">
            <v>Y2 DVD 2017</v>
          </cell>
        </row>
        <row r="16">
          <cell r="A16" t="str">
            <v>Y2 DVD 2018</v>
          </cell>
        </row>
        <row r="17">
          <cell r="A17" t="str">
            <v>christmas dvds</v>
          </cell>
        </row>
        <row r="18">
          <cell r="A18" t="str">
            <v>2018/19 Voluntary contributions</v>
          </cell>
        </row>
        <row r="19">
          <cell r="A19" t="str">
            <v>other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BreakPreview" zoomScaleSheetLayoutView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M11" sqref="M11"/>
    </sheetView>
  </sheetViews>
  <sheetFormatPr defaultColWidth="9.28515625" defaultRowHeight="15"/>
  <cols>
    <col min="1" max="1" width="5.28515625" style="1" customWidth="1"/>
    <col min="2" max="2" width="39.5703125" style="2" customWidth="1"/>
    <col min="3" max="3" width="12" style="4" customWidth="1"/>
    <col min="4" max="4" width="10.28515625" style="12" customWidth="1"/>
    <col min="5" max="5" width="13.5703125" bestFit="1" customWidth="1"/>
    <col min="6" max="6" width="10.85546875" bestFit="1" customWidth="1"/>
  </cols>
  <sheetData>
    <row r="1" spans="1:12" ht="22.5" customHeight="1">
      <c r="A1" s="77" t="s">
        <v>175</v>
      </c>
      <c r="B1" s="77"/>
      <c r="C1" s="77"/>
      <c r="D1" s="77"/>
    </row>
    <row r="3" spans="1:12" s="7" customFormat="1" ht="18">
      <c r="C3" s="8">
        <v>2017</v>
      </c>
      <c r="D3" s="11">
        <v>2018</v>
      </c>
    </row>
    <row r="4" spans="1:12">
      <c r="G4" s="61"/>
    </row>
    <row r="5" spans="1:12">
      <c r="A5" s="9" t="s">
        <v>122</v>
      </c>
      <c r="B5" s="10"/>
      <c r="C5" s="60"/>
      <c r="D5" s="61">
        <v>981.97</v>
      </c>
    </row>
    <row r="6" spans="1:12">
      <c r="A6" s="9" t="s">
        <v>121</v>
      </c>
      <c r="B6" s="10"/>
      <c r="C6" s="60"/>
      <c r="D6" s="61">
        <v>123.61</v>
      </c>
      <c r="G6" s="62"/>
    </row>
    <row r="7" spans="1:12">
      <c r="A7" s="9"/>
      <c r="B7" s="10"/>
      <c r="C7" s="60"/>
      <c r="D7" s="61"/>
      <c r="G7" s="62"/>
    </row>
    <row r="8" spans="1:12">
      <c r="A8" s="5" t="s">
        <v>123</v>
      </c>
      <c r="B8" s="6"/>
      <c r="C8" s="17"/>
      <c r="D8" s="26">
        <f>SUM(D5:D7)</f>
        <v>1105.58</v>
      </c>
      <c r="J8" s="62"/>
    </row>
    <row r="9" spans="1:12">
      <c r="C9" s="28"/>
      <c r="D9" s="15"/>
      <c r="G9" s="62"/>
    </row>
    <row r="10" spans="1:12">
      <c r="A10" s="5" t="s">
        <v>3</v>
      </c>
      <c r="B10" s="6"/>
      <c r="C10" s="26">
        <v>880.96</v>
      </c>
      <c r="D10" s="26">
        <f>D8+D17+D22</f>
        <v>1957.03</v>
      </c>
      <c r="G10" s="62"/>
    </row>
    <row r="11" spans="1:12">
      <c r="A11" s="9"/>
      <c r="B11" s="10"/>
      <c r="C11" s="27"/>
      <c r="D11" s="20"/>
    </row>
    <row r="12" spans="1:12">
      <c r="A12" s="41" t="s">
        <v>100</v>
      </c>
      <c r="B12" s="41"/>
      <c r="C12" s="41"/>
      <c r="D12" s="41"/>
    </row>
    <row r="13" spans="1:12">
      <c r="B13" s="2" t="s">
        <v>117</v>
      </c>
      <c r="C13" s="29"/>
      <c r="D13" s="59">
        <v>360.35</v>
      </c>
      <c r="L13" s="62"/>
    </row>
    <row r="14" spans="1:12">
      <c r="B14" s="2" t="s">
        <v>118</v>
      </c>
      <c r="C14" s="29"/>
      <c r="D14" s="59">
        <v>140.19999999999999</v>
      </c>
      <c r="L14" s="62"/>
    </row>
    <row r="15" spans="1:12">
      <c r="B15" s="2" t="s">
        <v>68</v>
      </c>
      <c r="C15" s="29"/>
      <c r="D15" s="59">
        <v>150.1</v>
      </c>
      <c r="L15" s="62"/>
    </row>
    <row r="16" spans="1:12">
      <c r="C16" s="29"/>
      <c r="D16" s="22"/>
      <c r="L16" s="62"/>
    </row>
    <row r="17" spans="1:12">
      <c r="A17" s="5" t="s">
        <v>101</v>
      </c>
      <c r="B17" s="6"/>
      <c r="C17" s="17"/>
      <c r="D17" s="26">
        <f>SUM(D13:D16)</f>
        <v>650.65</v>
      </c>
      <c r="L17" s="62"/>
    </row>
    <row r="18" spans="1:12">
      <c r="C18" s="29"/>
      <c r="D18" s="22"/>
    </row>
    <row r="19" spans="1:12">
      <c r="A19" s="41" t="s">
        <v>99</v>
      </c>
      <c r="B19" s="41"/>
      <c r="C19" s="41"/>
      <c r="D19" s="41"/>
    </row>
    <row r="20" spans="1:12">
      <c r="B20" s="2" t="s">
        <v>6</v>
      </c>
      <c r="C20" s="29"/>
      <c r="D20" s="59">
        <v>200.8</v>
      </c>
    </row>
    <row r="21" spans="1:12">
      <c r="C21" s="29"/>
      <c r="D21" s="22"/>
      <c r="J21" s="62"/>
    </row>
    <row r="22" spans="1:12">
      <c r="A22" s="5" t="s">
        <v>102</v>
      </c>
      <c r="B22" s="6"/>
      <c r="C22" s="17"/>
      <c r="D22" s="26">
        <f>SUM(D20:D21)</f>
        <v>200.8</v>
      </c>
      <c r="J22" s="62"/>
    </row>
    <row r="23" spans="1:12">
      <c r="A23" s="9"/>
      <c r="B23" s="10"/>
      <c r="C23" s="19"/>
      <c r="D23" s="27"/>
      <c r="J23" s="62"/>
    </row>
    <row r="24" spans="1:12">
      <c r="A24" s="41" t="s">
        <v>1</v>
      </c>
      <c r="B24" s="41"/>
      <c r="C24" s="41"/>
      <c r="D24" s="41"/>
      <c r="J24" s="62"/>
    </row>
    <row r="25" spans="1:12">
      <c r="B25" s="2" t="s">
        <v>6</v>
      </c>
      <c r="C25" s="29">
        <v>-125.63</v>
      </c>
      <c r="D25" s="59">
        <v>-47.11</v>
      </c>
      <c r="J25" s="62"/>
    </row>
    <row r="26" spans="1:12">
      <c r="B26" s="2" t="s">
        <v>7</v>
      </c>
      <c r="C26" s="29">
        <v>-125</v>
      </c>
      <c r="D26" s="59">
        <v>-135</v>
      </c>
      <c r="E26" s="43"/>
    </row>
    <row r="27" spans="1:12">
      <c r="B27" s="2" t="s">
        <v>120</v>
      </c>
      <c r="C27" s="29">
        <v>-444.51</v>
      </c>
      <c r="D27" s="59">
        <v>-331.61</v>
      </c>
    </row>
    <row r="28" spans="1:12">
      <c r="B28" s="2" t="s">
        <v>68</v>
      </c>
      <c r="C28" s="29"/>
      <c r="D28" s="59">
        <v>-181.5</v>
      </c>
    </row>
    <row r="29" spans="1:12">
      <c r="B29" s="2" t="s">
        <v>119</v>
      </c>
      <c r="C29" s="29"/>
      <c r="D29" s="59">
        <v>-13.1</v>
      </c>
    </row>
    <row r="30" spans="1:12">
      <c r="B30" s="2" t="s">
        <v>124</v>
      </c>
      <c r="C30" s="29"/>
      <c r="D30" s="59">
        <v>-4</v>
      </c>
    </row>
    <row r="31" spans="1:12">
      <c r="B31" s="2" t="s">
        <v>125</v>
      </c>
      <c r="C31" s="29"/>
      <c r="D31" s="59">
        <v>-7</v>
      </c>
    </row>
    <row r="32" spans="1:12">
      <c r="B32" s="2" t="s">
        <v>159</v>
      </c>
      <c r="C32" s="29"/>
      <c r="D32" s="59">
        <v>-12.26</v>
      </c>
    </row>
    <row r="33" spans="1:4">
      <c r="C33" s="28"/>
      <c r="D33" s="15"/>
    </row>
    <row r="34" spans="1:4">
      <c r="A34" s="5" t="s">
        <v>4</v>
      </c>
      <c r="B34" s="6"/>
      <c r="C34" s="26">
        <f>SUM(C25:C27)</f>
        <v>-695.14</v>
      </c>
      <c r="D34" s="26">
        <f>SUM(D25:D33)</f>
        <v>-731.58</v>
      </c>
    </row>
    <row r="35" spans="1:4">
      <c r="C35" s="28"/>
      <c r="D35" s="15"/>
    </row>
    <row r="36" spans="1:4">
      <c r="A36" s="48" t="s">
        <v>90</v>
      </c>
      <c r="B36" s="48"/>
      <c r="C36" s="58">
        <f>C10+C34</f>
        <v>185.82000000000005</v>
      </c>
      <c r="D36" s="58">
        <f>D10+D34</f>
        <v>1225.4499999999998</v>
      </c>
    </row>
  </sheetData>
  <mergeCells count="1">
    <mergeCell ref="A1:D1"/>
  </mergeCells>
  <pageMargins left="0.75" right="0.75" top="1" bottom="1" header="0.51111111111111096" footer="0.51111111111111096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SheetLayoutView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E8" sqref="E8"/>
    </sheetView>
  </sheetViews>
  <sheetFormatPr defaultColWidth="9.28515625" defaultRowHeight="15"/>
  <cols>
    <col min="1" max="1" width="5.28515625" style="1" customWidth="1"/>
    <col min="2" max="2" width="38.140625" style="2" bestFit="1" customWidth="1"/>
    <col min="3" max="3" width="10.85546875" style="4" bestFit="1" customWidth="1"/>
  </cols>
  <sheetData>
    <row r="1" spans="1:4" ht="22.5" customHeight="1">
      <c r="A1" s="77" t="s">
        <v>183</v>
      </c>
      <c r="B1" s="77"/>
      <c r="C1" s="77"/>
    </row>
    <row r="2" spans="1:4">
      <c r="C2" s="12"/>
    </row>
    <row r="3" spans="1:4" s="7" customFormat="1" ht="18">
      <c r="C3" s="8">
        <v>2018</v>
      </c>
    </row>
    <row r="5" spans="1:4">
      <c r="A5" s="5" t="s">
        <v>0</v>
      </c>
      <c r="B5" s="6"/>
      <c r="C5" s="32"/>
    </row>
    <row r="6" spans="1:4">
      <c r="C6" s="28"/>
    </row>
    <row r="7" spans="1:4">
      <c r="A7" s="5" t="s">
        <v>3</v>
      </c>
      <c r="B7" s="6"/>
      <c r="C7" s="26">
        <f>SUM(C10:C13)</f>
        <v>573.25</v>
      </c>
      <c r="D7" s="13"/>
    </row>
    <row r="8" spans="1:4">
      <c r="A8" s="9"/>
      <c r="B8" s="10"/>
      <c r="C8" s="27"/>
      <c r="D8" s="13"/>
    </row>
    <row r="9" spans="1:4">
      <c r="A9" s="41" t="s">
        <v>58</v>
      </c>
      <c r="B9" s="41"/>
      <c r="C9" s="41"/>
    </row>
    <row r="10" spans="1:4">
      <c r="B10" s="2" t="s">
        <v>59</v>
      </c>
      <c r="C10" s="28">
        <v>290.45</v>
      </c>
    </row>
    <row r="11" spans="1:4">
      <c r="B11" s="2" t="s">
        <v>60</v>
      </c>
      <c r="C11" s="28">
        <v>173.9</v>
      </c>
    </row>
    <row r="12" spans="1:4">
      <c r="B12" s="2" t="s">
        <v>61</v>
      </c>
      <c r="C12" s="28">
        <v>87.9</v>
      </c>
    </row>
    <row r="13" spans="1:4">
      <c r="B13" s="2" t="s">
        <v>62</v>
      </c>
      <c r="C13" s="28">
        <v>21</v>
      </c>
    </row>
    <row r="14" spans="1:4">
      <c r="C14" s="28"/>
    </row>
    <row r="15" spans="1:4">
      <c r="A15" s="41" t="s">
        <v>1</v>
      </c>
      <c r="B15" s="41"/>
      <c r="C15" s="41"/>
    </row>
    <row r="16" spans="1:4">
      <c r="B16" s="2" t="s">
        <v>56</v>
      </c>
      <c r="C16" s="28">
        <v>-987</v>
      </c>
    </row>
    <row r="17" spans="1:3">
      <c r="B17" s="2" t="s">
        <v>57</v>
      </c>
      <c r="C17" s="28">
        <v>-92.13</v>
      </c>
    </row>
    <row r="18" spans="1:3">
      <c r="C18" s="28"/>
    </row>
    <row r="19" spans="1:3">
      <c r="A19" s="5" t="s">
        <v>4</v>
      </c>
      <c r="B19" s="6"/>
      <c r="C19" s="31">
        <f>SUM(C16:C17)</f>
        <v>-1079.1300000000001</v>
      </c>
    </row>
    <row r="20" spans="1:3">
      <c r="C20" s="28"/>
    </row>
    <row r="21" spans="1:3">
      <c r="A21" s="48" t="s">
        <v>90</v>
      </c>
      <c r="B21" s="48"/>
      <c r="C21" s="57">
        <f>C7+C19</f>
        <v>-505.88000000000011</v>
      </c>
    </row>
  </sheetData>
  <mergeCells count="1">
    <mergeCell ref="A1:C1"/>
  </mergeCells>
  <pageMargins left="0.75" right="0.75" top="1" bottom="1" header="0.51111111111111096" footer="0.51111111111111096"/>
  <pageSetup paperSize="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SheetLayoutView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J8" sqref="J8"/>
    </sheetView>
  </sheetViews>
  <sheetFormatPr defaultColWidth="9.28515625" defaultRowHeight="15"/>
  <cols>
    <col min="1" max="1" width="5.28515625" style="1" customWidth="1"/>
    <col min="2" max="2" width="38.140625" style="2" bestFit="1" customWidth="1"/>
    <col min="3" max="3" width="10.85546875" style="4" bestFit="1" customWidth="1"/>
  </cols>
  <sheetData>
    <row r="1" spans="1:4" ht="22.5" customHeight="1">
      <c r="A1" s="77" t="s">
        <v>184</v>
      </c>
      <c r="B1" s="77"/>
      <c r="C1" s="77"/>
    </row>
    <row r="2" spans="1:4">
      <c r="C2" s="12"/>
    </row>
    <row r="3" spans="1:4" s="7" customFormat="1" ht="18">
      <c r="C3" s="8">
        <v>2018</v>
      </c>
    </row>
    <row r="5" spans="1:4">
      <c r="A5" s="5" t="s">
        <v>0</v>
      </c>
      <c r="B5" s="6"/>
      <c r="C5" s="32">
        <v>0</v>
      </c>
    </row>
    <row r="6" spans="1:4">
      <c r="C6" s="28"/>
    </row>
    <row r="7" spans="1:4">
      <c r="A7" s="5" t="s">
        <v>3</v>
      </c>
      <c r="B7" s="6"/>
      <c r="C7" s="26">
        <f>SUM(C10:C11)</f>
        <v>40.5</v>
      </c>
      <c r="D7" s="13"/>
    </row>
    <row r="8" spans="1:4">
      <c r="A8" s="9"/>
      <c r="B8" s="10"/>
      <c r="C8" s="27"/>
      <c r="D8" s="13"/>
    </row>
    <row r="9" spans="1:4">
      <c r="A9" s="41" t="s">
        <v>58</v>
      </c>
      <c r="B9" s="41"/>
      <c r="C9" s="41"/>
    </row>
    <row r="10" spans="1:4">
      <c r="B10" s="2" t="s">
        <v>97</v>
      </c>
      <c r="C10" s="28">
        <v>40.5</v>
      </c>
    </row>
    <row r="11" spans="1:4">
      <c r="C11" s="28"/>
    </row>
    <row r="12" spans="1:4">
      <c r="A12" s="41" t="s">
        <v>1</v>
      </c>
      <c r="B12" s="41"/>
      <c r="C12" s="41"/>
    </row>
    <row r="13" spans="1:4">
      <c r="B13" s="2" t="s">
        <v>104</v>
      </c>
      <c r="C13" s="28">
        <v>0</v>
      </c>
    </row>
    <row r="14" spans="1:4">
      <c r="C14" s="28"/>
    </row>
    <row r="15" spans="1:4">
      <c r="A15" s="5" t="s">
        <v>4</v>
      </c>
      <c r="B15" s="6"/>
      <c r="C15" s="31">
        <f>SUM(C13:C13)</f>
        <v>0</v>
      </c>
    </row>
    <row r="16" spans="1:4">
      <c r="C16" s="28"/>
    </row>
    <row r="17" spans="1:3">
      <c r="A17" s="48" t="s">
        <v>90</v>
      </c>
      <c r="B17" s="48"/>
      <c r="C17" s="55">
        <f>C7+C15</f>
        <v>40.5</v>
      </c>
    </row>
  </sheetData>
  <mergeCells count="1">
    <mergeCell ref="A1:C1"/>
  </mergeCells>
  <pageMargins left="0.75" right="0.75" top="1" bottom="1" header="0.51111111111111096" footer="0.51111111111111096"/>
  <pageSetup paperSize="9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zoomScale="115" zoomScaleNormal="115" zoomScaleSheetLayoutView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C27" sqref="C27"/>
    </sheetView>
  </sheetViews>
  <sheetFormatPr defaultColWidth="9.28515625" defaultRowHeight="15"/>
  <cols>
    <col min="1" max="1" width="5.28515625" style="1" customWidth="1"/>
    <col min="2" max="2" width="71.42578125" style="2" bestFit="1" customWidth="1"/>
    <col min="3" max="3" width="13.42578125" style="2" customWidth="1"/>
    <col min="4" max="4" width="12.42578125" style="4" bestFit="1" customWidth="1"/>
  </cols>
  <sheetData>
    <row r="1" spans="1:5" ht="22.5" customHeight="1">
      <c r="A1" s="77" t="s">
        <v>185</v>
      </c>
      <c r="B1" s="77"/>
      <c r="C1" s="77"/>
      <c r="D1" s="77"/>
    </row>
    <row r="2" spans="1:5">
      <c r="C2" s="4"/>
      <c r="D2" s="12"/>
    </row>
    <row r="3" spans="1:5" s="7" customFormat="1" ht="18">
      <c r="C3" s="7">
        <v>2017</v>
      </c>
      <c r="D3" s="8">
        <v>2018</v>
      </c>
    </row>
    <row r="5" spans="1:5">
      <c r="A5" s="5" t="s">
        <v>0</v>
      </c>
      <c r="B5" s="6"/>
      <c r="C5" s="6"/>
      <c r="D5" s="32">
        <v>0</v>
      </c>
    </row>
    <row r="6" spans="1:5">
      <c r="D6" s="28"/>
    </row>
    <row r="7" spans="1:5">
      <c r="A7" s="5" t="s">
        <v>87</v>
      </c>
      <c r="B7" s="6"/>
      <c r="C7" s="6"/>
      <c r="D7" s="26">
        <f>D12+D25+D39+D45+D54+D63+D13</f>
        <v>3377.01</v>
      </c>
      <c r="E7" s="13"/>
    </row>
    <row r="8" spans="1:5">
      <c r="A8" s="51"/>
      <c r="B8" s="52" t="s">
        <v>88</v>
      </c>
      <c r="C8" s="54"/>
      <c r="D8" s="53"/>
      <c r="E8" s="13"/>
    </row>
    <row r="9" spans="1:5">
      <c r="A9" s="9"/>
      <c r="B9" s="10"/>
      <c r="C9" s="10"/>
      <c r="D9" s="27"/>
      <c r="E9" s="13"/>
    </row>
    <row r="10" spans="1:5">
      <c r="A10" s="34" t="s">
        <v>91</v>
      </c>
      <c r="B10" s="39"/>
      <c r="C10" s="39"/>
      <c r="D10" s="40"/>
    </row>
    <row r="11" spans="1:5">
      <c r="B11" s="2" t="s">
        <v>19</v>
      </c>
      <c r="D11" s="29">
        <v>-250</v>
      </c>
    </row>
    <row r="12" spans="1:5">
      <c r="B12" s="2" t="s">
        <v>92</v>
      </c>
      <c r="D12" s="28">
        <v>440</v>
      </c>
    </row>
    <row r="13" spans="1:5">
      <c r="B13" s="2" t="s">
        <v>116</v>
      </c>
      <c r="D13" s="28">
        <v>30</v>
      </c>
    </row>
    <row r="14" spans="1:5">
      <c r="D14" s="28"/>
    </row>
    <row r="15" spans="1:5">
      <c r="A15" s="5" t="s">
        <v>20</v>
      </c>
      <c r="B15" s="6"/>
      <c r="C15" s="6"/>
      <c r="D15" s="26">
        <f>SUM(D11:D14)</f>
        <v>220</v>
      </c>
    </row>
    <row r="16" spans="1:5">
      <c r="D16" s="28"/>
    </row>
    <row r="17" spans="1:4">
      <c r="A17" s="34" t="s">
        <v>21</v>
      </c>
      <c r="B17" s="39"/>
      <c r="C17" s="39"/>
      <c r="D17" s="40"/>
    </row>
    <row r="18" spans="1:4">
      <c r="B18" s="2" t="s">
        <v>23</v>
      </c>
      <c r="D18" s="29">
        <v>145</v>
      </c>
    </row>
    <row r="19" spans="1:4">
      <c r="B19" s="2" t="s">
        <v>72</v>
      </c>
      <c r="D19" s="28">
        <v>12</v>
      </c>
    </row>
    <row r="20" spans="1:4">
      <c r="B20" s="2" t="s">
        <v>77</v>
      </c>
      <c r="D20" s="28">
        <v>20</v>
      </c>
    </row>
    <row r="21" spans="1:4">
      <c r="B21" s="2" t="s">
        <v>73</v>
      </c>
      <c r="D21" s="28">
        <v>25</v>
      </c>
    </row>
    <row r="22" spans="1:4">
      <c r="B22" s="2" t="s">
        <v>74</v>
      </c>
      <c r="D22" s="28">
        <v>10</v>
      </c>
    </row>
    <row r="23" spans="1:4">
      <c r="B23" s="2" t="s">
        <v>75</v>
      </c>
      <c r="D23" s="28">
        <v>100</v>
      </c>
    </row>
    <row r="24" spans="1:4">
      <c r="D24" s="28"/>
    </row>
    <row r="25" spans="1:4">
      <c r="A25" s="5" t="s">
        <v>22</v>
      </c>
      <c r="B25" s="6"/>
      <c r="C25" s="6"/>
      <c r="D25" s="26">
        <f>SUM(D18:D24)</f>
        <v>312</v>
      </c>
    </row>
    <row r="26" spans="1:4">
      <c r="A26" s="35"/>
      <c r="B26" s="36"/>
      <c r="C26" s="36"/>
      <c r="D26" s="37"/>
    </row>
    <row r="27" spans="1:4">
      <c r="A27" s="34" t="s">
        <v>40</v>
      </c>
      <c r="B27" s="34"/>
      <c r="C27" s="34"/>
      <c r="D27" s="34"/>
    </row>
    <row r="28" spans="1:4">
      <c r="B28" s="2" t="s">
        <v>37</v>
      </c>
      <c r="D28" s="28">
        <v>103.9</v>
      </c>
    </row>
    <row r="29" spans="1:4">
      <c r="B29" s="2" t="s">
        <v>36</v>
      </c>
      <c r="D29" s="28">
        <v>100.2</v>
      </c>
    </row>
    <row r="30" spans="1:4">
      <c r="B30" s="2" t="s">
        <v>38</v>
      </c>
      <c r="D30" s="28">
        <v>94.89</v>
      </c>
    </row>
    <row r="31" spans="1:4">
      <c r="B31" s="2" t="s">
        <v>34</v>
      </c>
      <c r="D31" s="28">
        <v>74.400000000000006</v>
      </c>
    </row>
    <row r="32" spans="1:4">
      <c r="B32" s="2" t="s">
        <v>76</v>
      </c>
      <c r="D32" s="28">
        <v>69.25</v>
      </c>
    </row>
    <row r="33" spans="1:5">
      <c r="B33" s="2" t="s">
        <v>33</v>
      </c>
      <c r="D33" s="29">
        <v>57.9</v>
      </c>
    </row>
    <row r="34" spans="1:5">
      <c r="B34" s="2" t="s">
        <v>80</v>
      </c>
      <c r="D34" s="28">
        <v>31.9</v>
      </c>
    </row>
    <row r="35" spans="1:5">
      <c r="B35" s="2" t="s">
        <v>39</v>
      </c>
      <c r="D35" s="28">
        <v>20.85</v>
      </c>
    </row>
    <row r="36" spans="1:5">
      <c r="B36" s="2" t="s">
        <v>35</v>
      </c>
      <c r="D36" s="28">
        <v>15.9</v>
      </c>
    </row>
    <row r="37" spans="1:5">
      <c r="B37" s="2" t="s">
        <v>98</v>
      </c>
      <c r="D37" s="28">
        <v>5.6</v>
      </c>
    </row>
    <row r="38" spans="1:5">
      <c r="D38" s="28"/>
    </row>
    <row r="39" spans="1:5">
      <c r="A39" s="5" t="s">
        <v>24</v>
      </c>
      <c r="B39" s="6"/>
      <c r="C39" s="6"/>
      <c r="D39" s="26">
        <f>SUM(D28:D38)</f>
        <v>574.79</v>
      </c>
    </row>
    <row r="40" spans="1:5">
      <c r="A40" s="9"/>
      <c r="B40" s="10"/>
      <c r="C40" s="10"/>
      <c r="D40" s="27"/>
    </row>
    <row r="41" spans="1:5">
      <c r="A41" s="34" t="s">
        <v>65</v>
      </c>
      <c r="B41" s="34"/>
      <c r="C41" s="34"/>
      <c r="D41" s="34"/>
    </row>
    <row r="42" spans="1:5">
      <c r="B42" s="2" t="s">
        <v>31</v>
      </c>
      <c r="D42" s="28">
        <v>219.5</v>
      </c>
      <c r="E42" s="43"/>
    </row>
    <row r="43" spans="1:5">
      <c r="B43" s="2" t="s">
        <v>30</v>
      </c>
      <c r="D43" s="29">
        <v>125.9</v>
      </c>
    </row>
    <row r="44" spans="1:5">
      <c r="D44" s="28"/>
    </row>
    <row r="45" spans="1:5">
      <c r="A45" s="5" t="s">
        <v>25</v>
      </c>
      <c r="B45" s="6"/>
      <c r="C45" s="6"/>
      <c r="D45" s="26">
        <f>D43+D42</f>
        <v>345.4</v>
      </c>
    </row>
    <row r="46" spans="1:5">
      <c r="A46" s="35"/>
      <c r="B46" s="36"/>
      <c r="C46" s="36"/>
      <c r="D46" s="37"/>
    </row>
    <row r="47" spans="1:5" s="38" customFormat="1">
      <c r="A47" s="34" t="s">
        <v>41</v>
      </c>
      <c r="B47" s="34"/>
      <c r="C47" s="34"/>
      <c r="D47" s="34"/>
    </row>
    <row r="48" spans="1:5">
      <c r="B48" s="2" t="s">
        <v>27</v>
      </c>
      <c r="D48" s="28">
        <v>323.64999999999998</v>
      </c>
    </row>
    <row r="49" spans="1:4">
      <c r="B49" s="2" t="s">
        <v>94</v>
      </c>
      <c r="D49" s="28">
        <v>182.58</v>
      </c>
    </row>
    <row r="50" spans="1:4">
      <c r="B50" s="2" t="s">
        <v>26</v>
      </c>
      <c r="D50" s="29">
        <v>139.4</v>
      </c>
    </row>
    <row r="51" spans="1:4">
      <c r="B51" s="2" t="s">
        <v>28</v>
      </c>
      <c r="D51" s="28">
        <v>88.9</v>
      </c>
    </row>
    <row r="52" spans="1:4">
      <c r="B52" s="2" t="s">
        <v>64</v>
      </c>
      <c r="D52" s="28">
        <v>60</v>
      </c>
    </row>
    <row r="53" spans="1:4">
      <c r="D53" s="28"/>
    </row>
    <row r="54" spans="1:4">
      <c r="A54" s="5" t="s">
        <v>29</v>
      </c>
      <c r="B54" s="6"/>
      <c r="C54" s="6"/>
      <c r="D54" s="26">
        <f>SUM(D48:D52)</f>
        <v>794.53</v>
      </c>
    </row>
    <row r="55" spans="1:4">
      <c r="A55" s="35"/>
      <c r="B55" s="36"/>
      <c r="C55" s="36"/>
      <c r="D55" s="37"/>
    </row>
    <row r="56" spans="1:4">
      <c r="A56" s="41" t="s">
        <v>66</v>
      </c>
      <c r="B56" s="41"/>
      <c r="C56" s="41"/>
      <c r="D56" s="41"/>
    </row>
    <row r="57" spans="1:4">
      <c r="B57" s="2" t="s">
        <v>82</v>
      </c>
      <c r="D57" s="29">
        <v>493.15</v>
      </c>
    </row>
    <row r="58" spans="1:4">
      <c r="B58" s="2" t="s">
        <v>79</v>
      </c>
      <c r="D58" s="29">
        <v>218.4</v>
      </c>
    </row>
    <row r="59" spans="1:4">
      <c r="B59" s="2" t="s">
        <v>83</v>
      </c>
      <c r="D59" s="29">
        <v>92.75</v>
      </c>
    </row>
    <row r="60" spans="1:4">
      <c r="B60" s="2" t="s">
        <v>42</v>
      </c>
      <c r="D60" s="29">
        <v>64.89</v>
      </c>
    </row>
    <row r="61" spans="1:4">
      <c r="B61" s="2" t="s">
        <v>43</v>
      </c>
      <c r="D61" s="29">
        <v>11.1</v>
      </c>
    </row>
    <row r="62" spans="1:4">
      <c r="D62" s="28"/>
    </row>
    <row r="63" spans="1:4">
      <c r="A63" s="5" t="s">
        <v>50</v>
      </c>
      <c r="B63" s="6"/>
      <c r="C63" s="6"/>
      <c r="D63" s="26">
        <f>SUM(D57:D62)</f>
        <v>880.29</v>
      </c>
    </row>
    <row r="64" spans="1:4">
      <c r="A64" s="35"/>
      <c r="B64" s="36"/>
      <c r="C64" s="36"/>
      <c r="D64" s="37"/>
    </row>
    <row r="65" spans="1:7">
      <c r="A65" s="41" t="s">
        <v>47</v>
      </c>
      <c r="B65" s="41"/>
      <c r="C65" s="41"/>
      <c r="D65" s="41"/>
    </row>
    <row r="66" spans="1:7">
      <c r="B66" s="2" t="s">
        <v>108</v>
      </c>
      <c r="D66" s="29">
        <v>-201.58</v>
      </c>
      <c r="G66" s="44"/>
    </row>
    <row r="67" spans="1:7">
      <c r="B67" s="2" t="s">
        <v>49</v>
      </c>
      <c r="D67" s="29">
        <v>-189.15</v>
      </c>
    </row>
    <row r="68" spans="1:7">
      <c r="B68" s="2" t="s">
        <v>93</v>
      </c>
      <c r="D68" s="44">
        <v>-180</v>
      </c>
    </row>
    <row r="69" spans="1:7">
      <c r="B69" s="2" t="s">
        <v>86</v>
      </c>
      <c r="D69" s="44">
        <v>-149.43</v>
      </c>
    </row>
    <row r="70" spans="1:7">
      <c r="B70" s="2" t="s">
        <v>109</v>
      </c>
      <c r="D70" s="29">
        <v>-122.25</v>
      </c>
    </row>
    <row r="71" spans="1:7">
      <c r="B71" s="2" t="s">
        <v>51</v>
      </c>
      <c r="D71" s="29">
        <v>-45.45</v>
      </c>
    </row>
    <row r="72" spans="1:7">
      <c r="B72" s="2" t="s">
        <v>52</v>
      </c>
      <c r="D72" s="29">
        <v>-30</v>
      </c>
    </row>
    <row r="73" spans="1:7">
      <c r="B73" s="2" t="s">
        <v>95</v>
      </c>
      <c r="D73" s="29">
        <v>-24.89</v>
      </c>
    </row>
    <row r="74" spans="1:7">
      <c r="B74" s="2" t="s">
        <v>110</v>
      </c>
      <c r="D74" s="29">
        <v>-19.989999999999998</v>
      </c>
    </row>
    <row r="75" spans="1:7">
      <c r="B75" s="2" t="s">
        <v>71</v>
      </c>
      <c r="D75" s="29">
        <v>-8.9600000000000009</v>
      </c>
    </row>
    <row r="76" spans="1:7">
      <c r="B76" s="2" t="s">
        <v>85</v>
      </c>
      <c r="D76" s="29">
        <v>-7.6</v>
      </c>
      <c r="E76" s="43"/>
    </row>
    <row r="77" spans="1:7">
      <c r="B77" s="2" t="s">
        <v>78</v>
      </c>
      <c r="D77" s="29">
        <v>-7</v>
      </c>
      <c r="E77" s="43"/>
    </row>
    <row r="78" spans="1:7">
      <c r="B78" s="2" t="s">
        <v>84</v>
      </c>
      <c r="D78" s="29">
        <v>-4.96</v>
      </c>
    </row>
    <row r="79" spans="1:7">
      <c r="B79" s="2" t="s">
        <v>70</v>
      </c>
      <c r="D79" s="29">
        <v>-1</v>
      </c>
    </row>
    <row r="80" spans="1:7">
      <c r="D80" s="29"/>
    </row>
    <row r="81" spans="1:5">
      <c r="A81" s="5" t="s">
        <v>48</v>
      </c>
      <c r="B81" s="6"/>
      <c r="C81" s="6"/>
      <c r="D81" s="26">
        <f>SUM(D66:D80)</f>
        <v>-992.26000000000022</v>
      </c>
    </row>
    <row r="82" spans="1:5">
      <c r="A82" s="9"/>
      <c r="B82" s="10"/>
      <c r="C82" s="10"/>
      <c r="D82" s="27"/>
    </row>
    <row r="83" spans="1:5">
      <c r="A83" s="41" t="s">
        <v>53</v>
      </c>
      <c r="B83" s="41"/>
      <c r="C83" s="41"/>
      <c r="D83" s="41"/>
    </row>
    <row r="84" spans="1:5">
      <c r="B84" s="2" t="s">
        <v>55</v>
      </c>
      <c r="D84" s="29">
        <v>-85.8</v>
      </c>
      <c r="E84" s="43"/>
    </row>
    <row r="85" spans="1:5">
      <c r="A85" s="5" t="s">
        <v>54</v>
      </c>
      <c r="B85" s="6"/>
      <c r="C85" s="6"/>
      <c r="D85" s="26">
        <f>SUM(D84)</f>
        <v>-85.8</v>
      </c>
    </row>
    <row r="86" spans="1:5">
      <c r="D86" s="29"/>
    </row>
    <row r="87" spans="1:5">
      <c r="A87" s="41" t="s">
        <v>44</v>
      </c>
      <c r="B87" s="41"/>
      <c r="C87" s="41"/>
      <c r="D87" s="41"/>
    </row>
    <row r="88" spans="1:5">
      <c r="B88" s="2" t="s">
        <v>45</v>
      </c>
      <c r="D88" s="29">
        <v>-52.5</v>
      </c>
    </row>
    <row r="89" spans="1:5">
      <c r="B89" s="2" t="s">
        <v>63</v>
      </c>
      <c r="D89" s="29">
        <v>-29.7</v>
      </c>
    </row>
    <row r="90" spans="1:5">
      <c r="B90" s="2" t="s">
        <v>89</v>
      </c>
      <c r="D90" s="29">
        <v>-26.32</v>
      </c>
    </row>
    <row r="91" spans="1:5">
      <c r="B91" s="2" t="s">
        <v>81</v>
      </c>
      <c r="D91" s="29">
        <v>-8.75</v>
      </c>
    </row>
    <row r="92" spans="1:5">
      <c r="B92" s="2" t="s">
        <v>96</v>
      </c>
      <c r="D92" s="29">
        <v>-5.5</v>
      </c>
    </row>
    <row r="93" spans="1:5">
      <c r="D93" s="28"/>
    </row>
    <row r="94" spans="1:5">
      <c r="A94" s="5" t="s">
        <v>46</v>
      </c>
      <c r="B94" s="6"/>
      <c r="C94" s="6"/>
      <c r="D94" s="26">
        <f>SUM(D88:D93)</f>
        <v>-122.77000000000001</v>
      </c>
    </row>
    <row r="95" spans="1:5">
      <c r="A95" s="5"/>
      <c r="B95" s="6"/>
      <c r="C95" s="6"/>
      <c r="D95" s="26"/>
    </row>
    <row r="96" spans="1:5">
      <c r="A96" s="45" t="s">
        <v>4</v>
      </c>
      <c r="B96" s="46"/>
      <c r="C96" s="46"/>
      <c r="D96" s="47">
        <f>D11+D81+D85+D94</f>
        <v>-1450.8300000000002</v>
      </c>
    </row>
    <row r="97" spans="1:4">
      <c r="D97" s="28"/>
    </row>
    <row r="98" spans="1:4">
      <c r="A98" s="48" t="s">
        <v>90</v>
      </c>
      <c r="B98" s="49"/>
      <c r="C98" s="50">
        <v>544.14</v>
      </c>
      <c r="D98" s="50">
        <f>D7+D96</f>
        <v>1926.18</v>
      </c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  <row r="112" spans="1:4" ht="12.75">
      <c r="A112"/>
      <c r="B112"/>
      <c r="C112"/>
      <c r="D112"/>
    </row>
  </sheetData>
  <sortState ref="A85:I90">
    <sortCondition ref="D85:D90"/>
  </sortState>
  <mergeCells count="1">
    <mergeCell ref="A1:D1"/>
  </mergeCells>
  <pageMargins left="0.75" right="0.75" top="1" bottom="1" header="0.51111111111111096" footer="0.51111111111111096"/>
  <pageSetup paperSize="9" scale="85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SheetLayoutView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F23" sqref="F23"/>
    </sheetView>
  </sheetViews>
  <sheetFormatPr defaultColWidth="9.28515625" defaultRowHeight="15"/>
  <cols>
    <col min="1" max="1" width="5.28515625" style="1" customWidth="1"/>
    <col min="2" max="2" width="48.5703125" style="2" bestFit="1" customWidth="1"/>
    <col min="3" max="3" width="12" style="4" bestFit="1" customWidth="1"/>
  </cols>
  <sheetData>
    <row r="1" spans="1:6" ht="22.5" customHeight="1">
      <c r="A1" s="77" t="s">
        <v>186</v>
      </c>
      <c r="B1" s="77"/>
      <c r="C1" s="77"/>
      <c r="D1" s="77"/>
    </row>
    <row r="2" spans="1:6">
      <c r="D2" s="12"/>
    </row>
    <row r="3" spans="1:6" s="7" customFormat="1" ht="18">
      <c r="C3" s="8">
        <v>2018</v>
      </c>
    </row>
    <row r="5" spans="1:6">
      <c r="A5" s="5" t="s">
        <v>113</v>
      </c>
      <c r="B5" s="6"/>
      <c r="C5" s="32">
        <v>0</v>
      </c>
    </row>
    <row r="6" spans="1:6">
      <c r="C6" s="28"/>
    </row>
    <row r="7" spans="1:6">
      <c r="A7" s="5" t="s">
        <v>32</v>
      </c>
      <c r="B7" s="6"/>
      <c r="C7" s="26">
        <f>C12+C19</f>
        <v>365.55</v>
      </c>
      <c r="D7" s="13"/>
      <c r="F7" s="42"/>
    </row>
    <row r="8" spans="1:6">
      <c r="A8" s="9"/>
      <c r="B8" s="10"/>
      <c r="C8" s="27"/>
      <c r="D8" s="13"/>
      <c r="F8" s="42"/>
    </row>
    <row r="9" spans="1:6">
      <c r="A9" s="34" t="s">
        <v>105</v>
      </c>
      <c r="B9" s="39"/>
      <c r="C9" s="40"/>
    </row>
    <row r="10" spans="1:6">
      <c r="B10" s="2" t="s">
        <v>106</v>
      </c>
      <c r="C10" s="29">
        <v>220.05</v>
      </c>
    </row>
    <row r="11" spans="1:6">
      <c r="C11" s="28"/>
    </row>
    <row r="12" spans="1:6">
      <c r="A12" s="5" t="s">
        <v>69</v>
      </c>
      <c r="B12" s="6"/>
      <c r="C12" s="26">
        <f>C11+C10</f>
        <v>220.05</v>
      </c>
    </row>
    <row r="13" spans="1:6">
      <c r="A13" s="9"/>
      <c r="B13" s="10"/>
      <c r="C13" s="27"/>
    </row>
    <row r="14" spans="1:6">
      <c r="A14" s="34" t="s">
        <v>21</v>
      </c>
      <c r="B14" s="39"/>
      <c r="C14" s="40"/>
    </row>
    <row r="15" spans="1:6">
      <c r="B15" s="2" t="s">
        <v>75</v>
      </c>
      <c r="C15" s="29">
        <v>40</v>
      </c>
    </row>
    <row r="16" spans="1:6">
      <c r="B16" s="2" t="s">
        <v>107</v>
      </c>
      <c r="C16" s="29">
        <v>25</v>
      </c>
    </row>
    <row r="17" spans="1:3">
      <c r="B17" s="2" t="s">
        <v>112</v>
      </c>
      <c r="C17" s="29">
        <v>80.5</v>
      </c>
    </row>
    <row r="18" spans="1:3">
      <c r="C18" s="28"/>
    </row>
    <row r="19" spans="1:3">
      <c r="A19" s="5" t="s">
        <v>22</v>
      </c>
      <c r="B19" s="6"/>
      <c r="C19" s="26">
        <f>SUM(C15:C18)</f>
        <v>145.5</v>
      </c>
    </row>
    <row r="20" spans="1:3">
      <c r="A20" s="35"/>
      <c r="B20" s="36"/>
      <c r="C20" s="37"/>
    </row>
    <row r="21" spans="1:3">
      <c r="A21" s="41" t="s">
        <v>1</v>
      </c>
      <c r="B21" s="41"/>
      <c r="C21" s="41"/>
    </row>
    <row r="22" spans="1:3">
      <c r="B22" s="2" t="s">
        <v>68</v>
      </c>
      <c r="C22" s="29">
        <v>-27.5</v>
      </c>
    </row>
    <row r="23" spans="1:3">
      <c r="B23" s="2" t="s">
        <v>115</v>
      </c>
      <c r="C23" s="29">
        <v>0</v>
      </c>
    </row>
    <row r="24" spans="1:3">
      <c r="B24" s="2" t="s">
        <v>111</v>
      </c>
      <c r="C24" s="29">
        <v>-21.98</v>
      </c>
    </row>
    <row r="25" spans="1:3">
      <c r="B25" s="2" t="s">
        <v>114</v>
      </c>
      <c r="C25" s="29">
        <v>-6</v>
      </c>
    </row>
    <row r="26" spans="1:3">
      <c r="C26" s="29"/>
    </row>
    <row r="27" spans="1:3">
      <c r="A27" s="5" t="s">
        <v>67</v>
      </c>
      <c r="B27" s="6"/>
      <c r="C27" s="26">
        <f>SUM(C22:C26)</f>
        <v>-55.480000000000004</v>
      </c>
    </row>
    <row r="28" spans="1:3">
      <c r="A28" s="9"/>
      <c r="B28" s="10"/>
      <c r="C28" s="27"/>
    </row>
    <row r="29" spans="1:3">
      <c r="A29" s="41" t="s">
        <v>53</v>
      </c>
      <c r="B29" s="41"/>
      <c r="C29" s="41"/>
    </row>
    <row r="30" spans="1:3">
      <c r="B30" s="2" t="s">
        <v>55</v>
      </c>
      <c r="C30" s="29">
        <v>-42.3</v>
      </c>
    </row>
    <row r="31" spans="1:3">
      <c r="C31" s="29"/>
    </row>
    <row r="32" spans="1:3">
      <c r="A32" s="5" t="s">
        <v>54</v>
      </c>
      <c r="B32" s="6"/>
      <c r="C32" s="26">
        <f>SUM(C30)</f>
        <v>-42.3</v>
      </c>
    </row>
    <row r="33" spans="1:3">
      <c r="C33" s="29"/>
    </row>
    <row r="34" spans="1:3">
      <c r="A34" s="5" t="s">
        <v>4</v>
      </c>
      <c r="B34" s="6"/>
      <c r="C34" s="26">
        <f>C27+C32</f>
        <v>-97.78</v>
      </c>
    </row>
    <row r="35" spans="1:3">
      <c r="C35" s="28"/>
    </row>
    <row r="36" spans="1:3">
      <c r="A36" s="48" t="s">
        <v>90</v>
      </c>
      <c r="B36" s="48"/>
      <c r="C36" s="58">
        <f>C7+C34</f>
        <v>267.77</v>
      </c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</sheetData>
  <mergeCells count="1">
    <mergeCell ref="A1:D1"/>
  </mergeCells>
  <pageMargins left="0.75" right="0.75" top="1" bottom="1" header="0.51111111111111096" footer="0.51111111111111096"/>
  <pageSetup paperSize="9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H11" sqref="H11"/>
    </sheetView>
  </sheetViews>
  <sheetFormatPr defaultColWidth="9.28515625" defaultRowHeight="15"/>
  <cols>
    <col min="1" max="1" width="5.28515625" style="1" customWidth="1"/>
    <col min="2" max="2" width="27.5703125" style="2" customWidth="1"/>
    <col min="3" max="3" width="12" style="4" bestFit="1" customWidth="1"/>
    <col min="4" max="4" width="10.28515625" style="12" customWidth="1"/>
  </cols>
  <sheetData>
    <row r="1" spans="1:4" ht="22.5" customHeight="1">
      <c r="A1" s="78" t="s">
        <v>176</v>
      </c>
      <c r="B1" s="78"/>
      <c r="C1" s="78"/>
      <c r="D1" s="78"/>
    </row>
    <row r="2" spans="1:4">
      <c r="A2" s="9"/>
      <c r="B2" s="10"/>
      <c r="C2" s="68"/>
      <c r="D2" s="69"/>
    </row>
    <row r="3" spans="1:4" s="7" customFormat="1" ht="18">
      <c r="C3" s="8">
        <v>2017</v>
      </c>
      <c r="D3" s="11">
        <v>2018</v>
      </c>
    </row>
    <row r="5" spans="1:4">
      <c r="A5" s="5" t="s">
        <v>3</v>
      </c>
      <c r="B5" s="6"/>
      <c r="C5" s="26">
        <v>284</v>
      </c>
      <c r="D5" s="18"/>
    </row>
    <row r="6" spans="1:4">
      <c r="A6" s="9"/>
      <c r="B6" s="10"/>
      <c r="C6" s="27"/>
      <c r="D6" s="20"/>
    </row>
    <row r="7" spans="1:4">
      <c r="C7" s="28"/>
      <c r="D7" s="15"/>
    </row>
    <row r="8" spans="1:4">
      <c r="A8" s="41" t="s">
        <v>1</v>
      </c>
      <c r="B8" s="41"/>
      <c r="C8" s="41"/>
      <c r="D8" s="41"/>
    </row>
    <row r="9" spans="1:4">
      <c r="B9" s="2" t="s">
        <v>8</v>
      </c>
      <c r="C9" s="29">
        <v>-31.98</v>
      </c>
      <c r="D9" s="22"/>
    </row>
    <row r="10" spans="1:4">
      <c r="C10" s="28"/>
      <c r="D10" s="15"/>
    </row>
    <row r="11" spans="1:4">
      <c r="A11" s="5" t="s">
        <v>4</v>
      </c>
      <c r="B11" s="6"/>
      <c r="C11" s="31">
        <f>SUM(C9:C9)</f>
        <v>-31.98</v>
      </c>
      <c r="D11" s="25"/>
    </row>
    <row r="12" spans="1:4">
      <c r="C12" s="28"/>
      <c r="D12" s="15"/>
    </row>
    <row r="13" spans="1:4">
      <c r="A13" s="5" t="s">
        <v>5</v>
      </c>
      <c r="B13" s="6"/>
      <c r="C13" s="26">
        <f>C5+C11</f>
        <v>252.02</v>
      </c>
      <c r="D13" s="17"/>
    </row>
  </sheetData>
  <mergeCells count="1">
    <mergeCell ref="A1:D1"/>
  </mergeCells>
  <pageMargins left="0.75" right="0.75" top="1" bottom="1" header="0.51111111111111096" footer="0.51111111111111096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E6" sqref="E6"/>
    </sheetView>
  </sheetViews>
  <sheetFormatPr defaultColWidth="9.28515625" defaultRowHeight="15"/>
  <cols>
    <col min="1" max="1" width="5.28515625" style="1" customWidth="1"/>
    <col min="2" max="2" width="39.5703125" style="2" customWidth="1"/>
    <col min="3" max="3" width="10.28515625" style="12" customWidth="1"/>
    <col min="4" max="4" width="13.5703125" bestFit="1" customWidth="1"/>
    <col min="5" max="5" width="10.85546875" bestFit="1" customWidth="1"/>
  </cols>
  <sheetData>
    <row r="1" spans="1:9" ht="22.5" customHeight="1">
      <c r="A1" s="76" t="s">
        <v>177</v>
      </c>
      <c r="B1" s="76"/>
      <c r="C1" s="76"/>
      <c r="D1" s="76"/>
    </row>
    <row r="2" spans="1:9">
      <c r="C2" s="4"/>
      <c r="D2" s="12"/>
    </row>
    <row r="3" spans="1:9" s="7" customFormat="1" ht="18">
      <c r="C3" s="11">
        <v>2018</v>
      </c>
    </row>
    <row r="4" spans="1:9">
      <c r="F4" s="61"/>
    </row>
    <row r="5" spans="1:9">
      <c r="A5" s="9" t="s">
        <v>163</v>
      </c>
      <c r="B5" s="10"/>
      <c r="C5" s="61">
        <v>465.39</v>
      </c>
    </row>
    <row r="6" spans="1:9">
      <c r="A6" s="9"/>
      <c r="B6" s="10"/>
      <c r="C6" s="61"/>
      <c r="F6" s="62"/>
    </row>
    <row r="7" spans="1:9">
      <c r="A7" s="5" t="s">
        <v>123</v>
      </c>
      <c r="B7" s="6"/>
      <c r="C7" s="26">
        <f>SUM(C5:C6)</f>
        <v>465.39</v>
      </c>
      <c r="I7" s="62"/>
    </row>
    <row r="8" spans="1:9">
      <c r="C8" s="15"/>
      <c r="F8" s="62"/>
    </row>
    <row r="9" spans="1:9">
      <c r="A9" s="5" t="s">
        <v>3</v>
      </c>
      <c r="B9" s="6"/>
      <c r="C9" s="26">
        <f>C7</f>
        <v>465.39</v>
      </c>
      <c r="F9" s="62"/>
    </row>
    <row r="10" spans="1:9">
      <c r="A10" s="9"/>
      <c r="B10" s="10"/>
      <c r="C10" s="20"/>
    </row>
    <row r="11" spans="1:9">
      <c r="A11" s="9"/>
      <c r="B11" s="10"/>
      <c r="C11" s="27"/>
      <c r="I11" s="62"/>
    </row>
    <row r="12" spans="1:9">
      <c r="A12" s="41" t="s">
        <v>1</v>
      </c>
      <c r="B12" s="41"/>
      <c r="C12" s="41"/>
      <c r="I12" s="62"/>
    </row>
    <row r="13" spans="1:9">
      <c r="B13" s="2" t="s">
        <v>164</v>
      </c>
      <c r="C13" s="59">
        <v>-450</v>
      </c>
      <c r="I13" s="62"/>
    </row>
    <row r="14" spans="1:9">
      <c r="B14" s="2" t="s">
        <v>165</v>
      </c>
      <c r="C14" s="59">
        <v>-35.9</v>
      </c>
      <c r="D14" s="43"/>
    </row>
    <row r="15" spans="1:9">
      <c r="B15" s="2" t="s">
        <v>166</v>
      </c>
      <c r="C15" s="59">
        <v>-40.799999999999997</v>
      </c>
    </row>
    <row r="16" spans="1:9">
      <c r="B16" s="2" t="s">
        <v>170</v>
      </c>
      <c r="C16" s="59">
        <v>-5.5</v>
      </c>
    </row>
    <row r="17" spans="1:3">
      <c r="C17" s="15"/>
    </row>
    <row r="18" spans="1:3">
      <c r="A18" s="5" t="s">
        <v>4</v>
      </c>
      <c r="B18" s="6"/>
      <c r="C18" s="26">
        <f>SUM(C13:C17)</f>
        <v>-532.19999999999993</v>
      </c>
    </row>
    <row r="19" spans="1:3">
      <c r="C19" s="15"/>
    </row>
    <row r="20" spans="1:3">
      <c r="A20" s="48" t="s">
        <v>90</v>
      </c>
      <c r="B20" s="48"/>
      <c r="C20" s="58">
        <f>C9+C18</f>
        <v>-66.809999999999945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view="pageBreakPreview" zoomScaleNormal="115" zoomScaleSheetLayoutView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B22" sqref="B22"/>
    </sheetView>
  </sheetViews>
  <sheetFormatPr defaultColWidth="9.28515625" defaultRowHeight="15"/>
  <cols>
    <col min="1" max="1" width="5.28515625" style="1" customWidth="1"/>
    <col min="2" max="2" width="71.42578125" style="2" bestFit="1" customWidth="1"/>
    <col min="3" max="3" width="13.42578125" style="2" customWidth="1"/>
    <col min="4" max="4" width="12.42578125" style="4" bestFit="1" customWidth="1"/>
    <col min="5" max="5" width="12.140625" bestFit="1" customWidth="1"/>
    <col min="6" max="6" width="14" bestFit="1" customWidth="1"/>
  </cols>
  <sheetData>
    <row r="1" spans="1:6" ht="22.5" customHeight="1">
      <c r="A1" s="77" t="s">
        <v>178</v>
      </c>
      <c r="B1" s="77"/>
      <c r="C1" s="77"/>
      <c r="D1" s="77"/>
    </row>
    <row r="2" spans="1:6">
      <c r="C2" s="4"/>
      <c r="D2" s="12"/>
    </row>
    <row r="3" spans="1:6" s="7" customFormat="1" ht="18">
      <c r="C3" s="7">
        <v>2017</v>
      </c>
      <c r="D3" s="8">
        <v>2018</v>
      </c>
    </row>
    <row r="5" spans="1:6">
      <c r="A5" s="5" t="s">
        <v>0</v>
      </c>
      <c r="B5" s="6"/>
      <c r="C5" s="67">
        <v>0</v>
      </c>
      <c r="D5" s="32">
        <v>0</v>
      </c>
    </row>
    <row r="6" spans="1:6">
      <c r="D6" s="28"/>
    </row>
    <row r="7" spans="1:6">
      <c r="A7" s="34" t="s">
        <v>87</v>
      </c>
      <c r="B7" s="34"/>
      <c r="C7" s="66">
        <v>2042.97</v>
      </c>
      <c r="D7" s="63">
        <f>D19+D44+D53+D61+D26+D32</f>
        <v>1977.61</v>
      </c>
      <c r="E7" s="13"/>
    </row>
    <row r="8" spans="1:6">
      <c r="A8" s="9"/>
      <c r="B8" s="10"/>
      <c r="C8" s="10"/>
      <c r="D8" s="27"/>
      <c r="E8" s="13"/>
    </row>
    <row r="9" spans="1:6">
      <c r="A9" s="34" t="s">
        <v>21</v>
      </c>
      <c r="B9" s="39"/>
      <c r="C9" s="39"/>
      <c r="D9" s="40"/>
    </row>
    <row r="10" spans="1:6">
      <c r="B10" s="2" t="s">
        <v>127</v>
      </c>
      <c r="D10" s="29">
        <v>30</v>
      </c>
      <c r="F10" s="29"/>
    </row>
    <row r="11" spans="1:6">
      <c r="B11" s="2" t="s">
        <v>128</v>
      </c>
      <c r="D11" s="29">
        <v>159.29</v>
      </c>
    </row>
    <row r="12" spans="1:6">
      <c r="B12" s="2" t="s">
        <v>146</v>
      </c>
      <c r="D12" s="29">
        <v>40</v>
      </c>
      <c r="F12" s="64"/>
    </row>
    <row r="13" spans="1:6">
      <c r="B13" s="2" t="s">
        <v>132</v>
      </c>
      <c r="D13" s="28">
        <v>5</v>
      </c>
    </row>
    <row r="14" spans="1:6">
      <c r="B14" s="2" t="s">
        <v>133</v>
      </c>
      <c r="D14" s="28">
        <v>2</v>
      </c>
    </row>
    <row r="15" spans="1:6">
      <c r="B15" s="2" t="s">
        <v>150</v>
      </c>
      <c r="D15" s="28">
        <v>0</v>
      </c>
    </row>
    <row r="16" spans="1:6">
      <c r="B16" s="2" t="s">
        <v>151</v>
      </c>
      <c r="D16" s="28">
        <v>37.6</v>
      </c>
    </row>
    <row r="17" spans="1:5">
      <c r="B17" s="2" t="s">
        <v>154</v>
      </c>
      <c r="D17" s="28">
        <v>46</v>
      </c>
    </row>
    <row r="18" spans="1:5">
      <c r="D18" s="28"/>
    </row>
    <row r="19" spans="1:5">
      <c r="A19" s="5" t="s">
        <v>22</v>
      </c>
      <c r="B19" s="6"/>
      <c r="C19" s="6"/>
      <c r="D19" s="26">
        <f>SUM(D10:D18)</f>
        <v>319.89</v>
      </c>
    </row>
    <row r="20" spans="1:5">
      <c r="A20" s="35"/>
      <c r="B20" s="36"/>
      <c r="C20" s="36"/>
      <c r="D20" s="37"/>
    </row>
    <row r="21" spans="1:5">
      <c r="A21" s="34" t="s">
        <v>152</v>
      </c>
      <c r="B21" s="34"/>
      <c r="C21" s="34"/>
      <c r="D21" s="34"/>
    </row>
    <row r="22" spans="1:5">
      <c r="B22" s="2" t="s">
        <v>156</v>
      </c>
      <c r="D22" s="28">
        <v>260.55</v>
      </c>
      <c r="E22" s="43"/>
    </row>
    <row r="23" spans="1:5">
      <c r="B23" s="2" t="s">
        <v>157</v>
      </c>
      <c r="D23" s="28">
        <v>9</v>
      </c>
      <c r="E23" s="43"/>
    </row>
    <row r="24" spans="1:5">
      <c r="B24" s="2" t="s">
        <v>168</v>
      </c>
      <c r="D24" s="28">
        <v>27</v>
      </c>
      <c r="E24" s="43"/>
    </row>
    <row r="25" spans="1:5">
      <c r="D25" s="28"/>
    </row>
    <row r="26" spans="1:5">
      <c r="A26" s="5" t="s">
        <v>145</v>
      </c>
      <c r="B26" s="6"/>
      <c r="C26" s="6"/>
      <c r="D26" s="26">
        <f>SUM(D22:D25)</f>
        <v>296.55</v>
      </c>
    </row>
    <row r="27" spans="1:5">
      <c r="A27" s="9"/>
      <c r="B27" s="10"/>
      <c r="C27" s="10"/>
      <c r="D27" s="27"/>
    </row>
    <row r="28" spans="1:5">
      <c r="A28" s="34" t="s">
        <v>142</v>
      </c>
      <c r="B28" s="34"/>
      <c r="C28" s="34"/>
      <c r="D28" s="34"/>
    </row>
    <row r="29" spans="1:5">
      <c r="B29" s="2" t="s">
        <v>143</v>
      </c>
      <c r="D29" s="28">
        <v>114.1</v>
      </c>
      <c r="E29" s="43"/>
    </row>
    <row r="30" spans="1:5">
      <c r="B30" s="2" t="s">
        <v>143</v>
      </c>
      <c r="D30" s="28">
        <v>101.81</v>
      </c>
      <c r="E30" s="43"/>
    </row>
    <row r="31" spans="1:5">
      <c r="D31" s="28"/>
    </row>
    <row r="32" spans="1:5">
      <c r="A32" s="5" t="s">
        <v>144</v>
      </c>
      <c r="B32" s="6"/>
      <c r="C32" s="6"/>
      <c r="D32" s="26">
        <f>SUM(D29:D31)</f>
        <v>215.91</v>
      </c>
    </row>
    <row r="33" spans="1:5">
      <c r="A33" s="9"/>
      <c r="B33" s="10"/>
      <c r="C33" s="10"/>
      <c r="D33" s="27"/>
    </row>
    <row r="34" spans="1:5">
      <c r="A34" s="34" t="s">
        <v>40</v>
      </c>
      <c r="B34" s="34"/>
      <c r="C34" s="34"/>
      <c r="D34" s="34"/>
    </row>
    <row r="35" spans="1:5">
      <c r="B35" s="2" t="s">
        <v>36</v>
      </c>
      <c r="D35" s="28">
        <v>47.36</v>
      </c>
    </row>
    <row r="36" spans="1:5">
      <c r="B36" s="2" t="s">
        <v>171</v>
      </c>
      <c r="D36" s="28">
        <v>77</v>
      </c>
    </row>
    <row r="37" spans="1:5">
      <c r="B37" s="2" t="s">
        <v>34</v>
      </c>
      <c r="D37" s="28">
        <v>52</v>
      </c>
    </row>
    <row r="38" spans="1:5">
      <c r="B38" s="2" t="s">
        <v>162</v>
      </c>
      <c r="D38" s="28">
        <v>17</v>
      </c>
    </row>
    <row r="39" spans="1:5">
      <c r="B39" s="2" t="s">
        <v>138</v>
      </c>
      <c r="D39" s="28">
        <v>38</v>
      </c>
    </row>
    <row r="40" spans="1:5">
      <c r="B40" s="2" t="s">
        <v>139</v>
      </c>
      <c r="D40" s="28">
        <v>45</v>
      </c>
    </row>
    <row r="41" spans="1:5">
      <c r="B41" s="2" t="s">
        <v>147</v>
      </c>
      <c r="D41" s="28">
        <v>25.9</v>
      </c>
    </row>
    <row r="42" spans="1:5">
      <c r="B42" s="2" t="s">
        <v>172</v>
      </c>
      <c r="D42" s="28">
        <v>70</v>
      </c>
    </row>
    <row r="43" spans="1:5">
      <c r="D43" s="28"/>
    </row>
    <row r="44" spans="1:5">
      <c r="A44" s="5" t="s">
        <v>24</v>
      </c>
      <c r="B44" s="6"/>
      <c r="C44" s="6"/>
      <c r="D44" s="26">
        <f>SUM(D35:D43)</f>
        <v>372.26</v>
      </c>
    </row>
    <row r="45" spans="1:5">
      <c r="A45" s="9"/>
      <c r="B45" s="10"/>
      <c r="C45" s="10"/>
      <c r="D45" s="27"/>
    </row>
    <row r="46" spans="1:5">
      <c r="A46" s="34" t="s">
        <v>65</v>
      </c>
      <c r="B46" s="34"/>
      <c r="C46" s="34"/>
      <c r="D46" s="34"/>
    </row>
    <row r="47" spans="1:5">
      <c r="B47" s="2" t="s">
        <v>31</v>
      </c>
      <c r="D47" s="28">
        <v>90.6</v>
      </c>
      <c r="E47" s="43"/>
    </row>
    <row r="48" spans="1:5">
      <c r="B48" s="2" t="s">
        <v>130</v>
      </c>
      <c r="D48" s="29">
        <v>75.099999999999994</v>
      </c>
    </row>
    <row r="49" spans="1:4">
      <c r="B49" s="2" t="s">
        <v>141</v>
      </c>
      <c r="D49" s="29">
        <v>25.5</v>
      </c>
    </row>
    <row r="50" spans="1:4">
      <c r="B50" s="2" t="s">
        <v>140</v>
      </c>
      <c r="D50" s="29">
        <v>16.5</v>
      </c>
    </row>
    <row r="51" spans="1:4">
      <c r="B51" s="2" t="s">
        <v>126</v>
      </c>
      <c r="D51" s="29">
        <v>0</v>
      </c>
    </row>
    <row r="52" spans="1:4">
      <c r="D52" s="28"/>
    </row>
    <row r="53" spans="1:4">
      <c r="A53" s="5" t="s">
        <v>25</v>
      </c>
      <c r="B53" s="6"/>
      <c r="C53" s="6"/>
      <c r="D53" s="26">
        <f>SUM(D47:D51)</f>
        <v>207.7</v>
      </c>
    </row>
    <row r="54" spans="1:4">
      <c r="A54" s="35"/>
      <c r="B54" s="36"/>
      <c r="C54" s="36"/>
      <c r="D54" s="37"/>
    </row>
    <row r="55" spans="1:4" s="38" customFormat="1">
      <c r="A55" s="34" t="s">
        <v>41</v>
      </c>
      <c r="B55" s="34"/>
      <c r="C55" s="34"/>
      <c r="D55" s="34"/>
    </row>
    <row r="56" spans="1:4">
      <c r="B56" s="2" t="s">
        <v>174</v>
      </c>
      <c r="D56" s="29">
        <v>173.85</v>
      </c>
    </row>
    <row r="57" spans="1:4">
      <c r="B57" s="2" t="s">
        <v>131</v>
      </c>
      <c r="D57" s="29">
        <v>366.8</v>
      </c>
    </row>
    <row r="58" spans="1:4">
      <c r="B58" s="2" t="s">
        <v>64</v>
      </c>
      <c r="D58" s="28">
        <v>10</v>
      </c>
    </row>
    <row r="59" spans="1:4">
      <c r="B59" s="2" t="s">
        <v>173</v>
      </c>
      <c r="D59" s="28">
        <v>14.65</v>
      </c>
    </row>
    <row r="60" spans="1:4">
      <c r="D60" s="28"/>
    </row>
    <row r="61" spans="1:4">
      <c r="A61" s="5" t="s">
        <v>29</v>
      </c>
      <c r="B61" s="6"/>
      <c r="C61" s="6"/>
      <c r="D61" s="26">
        <f>SUM(D56:D59)</f>
        <v>565.29999999999995</v>
      </c>
    </row>
    <row r="62" spans="1:4">
      <c r="A62" s="35"/>
      <c r="B62" s="36"/>
      <c r="C62" s="36"/>
      <c r="D62" s="37"/>
    </row>
    <row r="63" spans="1:4">
      <c r="A63" s="41" t="s">
        <v>47</v>
      </c>
      <c r="B63" s="41"/>
      <c r="C63" s="41"/>
      <c r="D63" s="41"/>
    </row>
    <row r="64" spans="1:4">
      <c r="B64" s="2" t="s">
        <v>129</v>
      </c>
      <c r="D64" s="29">
        <v>-99.31</v>
      </c>
    </row>
    <row r="65" spans="2:6">
      <c r="B65" s="2" t="s">
        <v>134</v>
      </c>
      <c r="D65" s="29">
        <v>-55.95</v>
      </c>
    </row>
    <row r="66" spans="2:6">
      <c r="B66" s="2" t="s">
        <v>135</v>
      </c>
      <c r="D66" s="29">
        <v>-59</v>
      </c>
    </row>
    <row r="67" spans="2:6">
      <c r="B67" s="2" t="s">
        <v>136</v>
      </c>
      <c r="D67" s="29">
        <v>-1.98</v>
      </c>
    </row>
    <row r="68" spans="2:6">
      <c r="B68" s="2" t="s">
        <v>52</v>
      </c>
      <c r="D68" s="29">
        <v>-20</v>
      </c>
    </row>
    <row r="69" spans="2:6">
      <c r="B69" s="2" t="s">
        <v>148</v>
      </c>
      <c r="D69" s="29">
        <v>-8.91</v>
      </c>
    </row>
    <row r="70" spans="2:6">
      <c r="B70" s="2" t="s">
        <v>137</v>
      </c>
      <c r="D70" s="29">
        <v>-77.38</v>
      </c>
    </row>
    <row r="71" spans="2:6">
      <c r="B71" s="2" t="s">
        <v>126</v>
      </c>
      <c r="D71" s="29">
        <v>-16.5</v>
      </c>
    </row>
    <row r="72" spans="2:6">
      <c r="B72" s="2" t="s">
        <v>149</v>
      </c>
      <c r="D72" s="44">
        <v>-37.549999999999997</v>
      </c>
    </row>
    <row r="73" spans="2:6">
      <c r="B73" s="2" t="s">
        <v>153</v>
      </c>
      <c r="D73" s="44">
        <v>-145</v>
      </c>
    </row>
    <row r="74" spans="2:6">
      <c r="B74" s="2" t="s">
        <v>155</v>
      </c>
      <c r="D74" s="44">
        <v>-89.37</v>
      </c>
      <c r="F74" s="44"/>
    </row>
    <row r="75" spans="2:6">
      <c r="B75" s="2" t="s">
        <v>158</v>
      </c>
      <c r="D75" s="44">
        <v>-19</v>
      </c>
    </row>
    <row r="76" spans="2:6">
      <c r="B76" s="2" t="s">
        <v>160</v>
      </c>
      <c r="D76" s="44">
        <v>-0.99</v>
      </c>
      <c r="F76" s="64"/>
    </row>
    <row r="77" spans="2:6">
      <c r="B77" s="2" t="s">
        <v>161</v>
      </c>
      <c r="D77" s="44">
        <v>-2.4500000000000002</v>
      </c>
    </row>
    <row r="78" spans="2:6">
      <c r="B78" s="2" t="s">
        <v>167</v>
      </c>
      <c r="D78" s="44">
        <v>-12</v>
      </c>
    </row>
    <row r="79" spans="2:6">
      <c r="B79" s="2" t="s">
        <v>169</v>
      </c>
      <c r="D79" s="44">
        <v>-14</v>
      </c>
    </row>
    <row r="80" spans="2:6">
      <c r="D80" s="29"/>
    </row>
    <row r="81" spans="1:4">
      <c r="A81" s="5" t="s">
        <v>48</v>
      </c>
      <c r="B81" s="6"/>
      <c r="C81" s="6"/>
      <c r="D81" s="26">
        <f>SUM(D64:D80)</f>
        <v>-659.39</v>
      </c>
    </row>
    <row r="82" spans="1:4">
      <c r="A82" s="9"/>
      <c r="B82" s="10"/>
      <c r="C82" s="10"/>
      <c r="D82" s="27"/>
    </row>
    <row r="83" spans="1:4">
      <c r="A83" s="41" t="s">
        <v>44</v>
      </c>
      <c r="B83" s="41"/>
      <c r="C83" s="41"/>
      <c r="D83" s="41"/>
    </row>
    <row r="84" spans="1:4">
      <c r="B84" s="2" t="s">
        <v>63</v>
      </c>
      <c r="D84" s="29">
        <v>-36.700000000000003</v>
      </c>
    </row>
    <row r="85" spans="1:4">
      <c r="D85" s="28"/>
    </row>
    <row r="86" spans="1:4">
      <c r="A86" s="5" t="s">
        <v>46</v>
      </c>
      <c r="B86" s="6"/>
      <c r="C86" s="6"/>
      <c r="D86" s="26">
        <f>SUM(D84:D85)</f>
        <v>-36.700000000000003</v>
      </c>
    </row>
    <row r="87" spans="1:4">
      <c r="A87" s="5"/>
      <c r="B87" s="6"/>
      <c r="C87" s="6"/>
      <c r="D87" s="26"/>
    </row>
    <row r="88" spans="1:4">
      <c r="A88" s="45" t="s">
        <v>4</v>
      </c>
      <c r="B88" s="46"/>
      <c r="C88" s="65">
        <v>-769.76</v>
      </c>
      <c r="D88" s="47">
        <f>D86+D81</f>
        <v>-696.09</v>
      </c>
    </row>
    <row r="89" spans="1:4">
      <c r="D89" s="28"/>
    </row>
    <row r="90" spans="1:4">
      <c r="A90" s="48" t="s">
        <v>90</v>
      </c>
      <c r="B90" s="49"/>
      <c r="C90" s="50">
        <f>C7+C88</f>
        <v>1273.21</v>
      </c>
      <c r="D90" s="50">
        <f>D7+D88</f>
        <v>1281.52</v>
      </c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</sheetData>
  <mergeCells count="1">
    <mergeCell ref="A1:D1"/>
  </mergeCells>
  <pageMargins left="0.75" right="0.75" top="1" bottom="1" header="0.51111111111111096" footer="0.51111111111111096"/>
  <pageSetup paperSize="9" scale="8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SheetLayoutView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F6" sqref="F6"/>
    </sheetView>
  </sheetViews>
  <sheetFormatPr defaultColWidth="9.28515625" defaultRowHeight="15"/>
  <cols>
    <col min="1" max="1" width="5.28515625" style="1" customWidth="1"/>
    <col min="2" max="2" width="38.140625" style="2" bestFit="1" customWidth="1"/>
    <col min="3" max="3" width="10.85546875" style="4" bestFit="1" customWidth="1"/>
  </cols>
  <sheetData>
    <row r="1" spans="1:4" ht="22.5" customHeight="1">
      <c r="A1" s="77" t="s">
        <v>187</v>
      </c>
      <c r="B1" s="77"/>
      <c r="C1" s="77"/>
    </row>
    <row r="2" spans="1:4">
      <c r="C2" s="12"/>
    </row>
    <row r="3" spans="1:4" s="7" customFormat="1" ht="18">
      <c r="C3" s="8">
        <v>2018</v>
      </c>
    </row>
    <row r="5" spans="1:4">
      <c r="A5" s="5" t="s">
        <v>0</v>
      </c>
      <c r="B5" s="6"/>
      <c r="C5" s="32">
        <v>0</v>
      </c>
    </row>
    <row r="6" spans="1:4">
      <c r="C6" s="28"/>
    </row>
    <row r="7" spans="1:4">
      <c r="A7" s="5" t="s">
        <v>3</v>
      </c>
      <c r="B7" s="6"/>
      <c r="C7" s="26">
        <v>41.39</v>
      </c>
      <c r="D7" s="13"/>
    </row>
    <row r="8" spans="1:4">
      <c r="A8" s="9"/>
      <c r="B8" s="10"/>
      <c r="C8" s="27"/>
      <c r="D8" s="13"/>
    </row>
    <row r="9" spans="1:4">
      <c r="A9" s="41" t="s">
        <v>1</v>
      </c>
      <c r="B9" s="41"/>
      <c r="C9" s="41"/>
    </row>
    <row r="10" spans="1:4">
      <c r="B10" s="2" t="s">
        <v>188</v>
      </c>
      <c r="C10" s="29">
        <v>-20.28</v>
      </c>
    </row>
    <row r="11" spans="1:4">
      <c r="C11" s="28"/>
    </row>
    <row r="12" spans="1:4">
      <c r="A12" s="5" t="s">
        <v>4</v>
      </c>
      <c r="B12" s="6"/>
      <c r="C12" s="31">
        <f>SUM(C10:C10)</f>
        <v>-20.28</v>
      </c>
    </row>
    <row r="13" spans="1:4">
      <c r="C13" s="28"/>
    </row>
    <row r="14" spans="1:4">
      <c r="A14" s="48" t="s">
        <v>90</v>
      </c>
      <c r="B14" s="48"/>
      <c r="C14" s="55">
        <f>C7+C12</f>
        <v>21.11</v>
      </c>
    </row>
  </sheetData>
  <mergeCells count="1">
    <mergeCell ref="A1:C1"/>
  </mergeCells>
  <pageMargins left="0.75" right="0.75" top="1" bottom="1" header="0.51111111111111096" footer="0.51111111111111096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SheetLayoutView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I12" sqref="I12"/>
    </sheetView>
  </sheetViews>
  <sheetFormatPr defaultColWidth="9.28515625" defaultRowHeight="15"/>
  <cols>
    <col min="1" max="1" width="5.28515625" style="1" customWidth="1"/>
    <col min="2" max="2" width="36" style="2" customWidth="1"/>
    <col min="3" max="3" width="11.28515625" style="4" customWidth="1"/>
    <col min="4" max="4" width="9.5703125" style="4" bestFit="1" customWidth="1"/>
    <col min="5" max="5" width="10.5703125" style="4" customWidth="1"/>
  </cols>
  <sheetData>
    <row r="1" spans="1:8" ht="22.5" customHeight="1">
      <c r="A1" s="77" t="s">
        <v>179</v>
      </c>
      <c r="B1" s="77"/>
      <c r="C1" s="77"/>
      <c r="D1" s="77"/>
      <c r="E1" s="77"/>
    </row>
    <row r="2" spans="1:8">
      <c r="D2" s="12"/>
      <c r="E2" s="12"/>
    </row>
    <row r="3" spans="1:8" s="7" customFormat="1" ht="18">
      <c r="C3" s="8">
        <v>2017</v>
      </c>
      <c r="D3" s="8">
        <v>2018</v>
      </c>
      <c r="E3" s="8">
        <v>2019</v>
      </c>
    </row>
    <row r="5" spans="1:8">
      <c r="A5" s="35" t="s">
        <v>190</v>
      </c>
      <c r="B5" s="36"/>
      <c r="C5" s="70"/>
      <c r="D5" s="71">
        <v>238.04</v>
      </c>
      <c r="E5" s="71">
        <v>3.5</v>
      </c>
    </row>
    <row r="6" spans="1:8">
      <c r="A6" s="72" t="s">
        <v>191</v>
      </c>
      <c r="B6" s="73"/>
      <c r="C6" s="74"/>
      <c r="D6" s="75"/>
      <c r="E6" s="75">
        <v>229.31</v>
      </c>
      <c r="H6">
        <v>197.31</v>
      </c>
    </row>
    <row r="7" spans="1:8">
      <c r="C7" s="14"/>
      <c r="D7" s="28"/>
      <c r="E7" s="28"/>
      <c r="H7">
        <v>32</v>
      </c>
    </row>
    <row r="8" spans="1:8">
      <c r="A8" s="5" t="s">
        <v>3</v>
      </c>
      <c r="B8" s="5"/>
      <c r="C8" s="5"/>
      <c r="D8" s="56">
        <f>D5+D14+D19</f>
        <v>810.94999999999993</v>
      </c>
      <c r="E8" s="56">
        <f>SUM(E5:E6)</f>
        <v>232.81</v>
      </c>
      <c r="H8">
        <f>SUM(H6:H7)</f>
        <v>229.31</v>
      </c>
    </row>
    <row r="9" spans="1:8">
      <c r="B9" s="1"/>
      <c r="C9" s="1"/>
      <c r="D9" s="1"/>
      <c r="E9" s="1"/>
    </row>
    <row r="10" spans="1:8">
      <c r="A10" s="41" t="s">
        <v>100</v>
      </c>
      <c r="B10" s="41"/>
      <c r="C10" s="41"/>
      <c r="D10" s="41"/>
      <c r="E10" s="41"/>
    </row>
    <row r="11" spans="1:8">
      <c r="B11" s="2" t="s">
        <v>10</v>
      </c>
      <c r="C11" s="14"/>
      <c r="D11" s="28">
        <v>288</v>
      </c>
      <c r="E11" s="28"/>
    </row>
    <row r="12" spans="1:8">
      <c r="B12" s="2" t="s">
        <v>11</v>
      </c>
      <c r="C12" s="14"/>
      <c r="D12" s="28">
        <v>128.01</v>
      </c>
      <c r="E12" s="28"/>
    </row>
    <row r="13" spans="1:8">
      <c r="C13" s="14"/>
      <c r="D13" s="28"/>
      <c r="E13" s="28"/>
    </row>
    <row r="14" spans="1:8">
      <c r="A14" s="5" t="s">
        <v>101</v>
      </c>
      <c r="B14" s="6"/>
      <c r="C14" s="17"/>
      <c r="D14" s="26">
        <f>SUM(D11:D13)</f>
        <v>416.01</v>
      </c>
      <c r="E14" s="26"/>
    </row>
    <row r="15" spans="1:8">
      <c r="C15" s="14"/>
      <c r="D15" s="28"/>
      <c r="E15" s="28"/>
    </row>
    <row r="16" spans="1:8">
      <c r="A16" s="41" t="s">
        <v>99</v>
      </c>
      <c r="B16" s="41"/>
      <c r="C16" s="41"/>
      <c r="D16" s="41"/>
      <c r="E16" s="41"/>
    </row>
    <row r="17" spans="1:5">
      <c r="B17" s="2" t="s">
        <v>9</v>
      </c>
      <c r="C17" s="14"/>
      <c r="D17" s="28">
        <v>156.9</v>
      </c>
      <c r="E17" s="28"/>
    </row>
    <row r="18" spans="1:5">
      <c r="C18" s="14"/>
      <c r="D18" s="28"/>
      <c r="E18" s="28"/>
    </row>
    <row r="19" spans="1:5">
      <c r="A19" s="5" t="s">
        <v>102</v>
      </c>
      <c r="B19" s="6"/>
      <c r="C19" s="16"/>
      <c r="D19" s="33">
        <f>SUM(D17:D17)</f>
        <v>156.9</v>
      </c>
      <c r="E19" s="33"/>
    </row>
    <row r="20" spans="1:5">
      <c r="C20" s="14"/>
      <c r="D20" s="28"/>
      <c r="E20" s="28"/>
    </row>
    <row r="21" spans="1:5">
      <c r="A21" s="41" t="s">
        <v>1</v>
      </c>
      <c r="B21" s="41"/>
      <c r="C21" s="41"/>
      <c r="D21" s="41"/>
      <c r="E21" s="41"/>
    </row>
    <row r="22" spans="1:5">
      <c r="B22" s="2" t="s">
        <v>7</v>
      </c>
      <c r="C22" s="21"/>
      <c r="D22" s="29">
        <v>-125</v>
      </c>
      <c r="E22" s="29"/>
    </row>
    <row r="23" spans="1:5">
      <c r="B23" s="2" t="s">
        <v>12</v>
      </c>
      <c r="C23" s="21"/>
      <c r="D23" s="29">
        <v>-84.91</v>
      </c>
      <c r="E23" s="29">
        <v>-59.15</v>
      </c>
    </row>
    <row r="24" spans="1:5">
      <c r="B24" s="2" t="s">
        <v>2</v>
      </c>
      <c r="C24" s="21"/>
      <c r="D24" s="29">
        <v>-66.16</v>
      </c>
      <c r="E24" s="29"/>
    </row>
    <row r="25" spans="1:5">
      <c r="B25" s="3" t="s">
        <v>103</v>
      </c>
      <c r="C25" s="23"/>
      <c r="D25" s="30">
        <v>-56.93</v>
      </c>
      <c r="E25" s="30"/>
    </row>
    <row r="26" spans="1:5">
      <c r="B26" s="3" t="s">
        <v>189</v>
      </c>
      <c r="C26" s="23"/>
      <c r="D26" s="30"/>
      <c r="E26" s="30">
        <v>-29.98</v>
      </c>
    </row>
    <row r="27" spans="1:5">
      <c r="C27" s="14"/>
      <c r="D27" s="28"/>
      <c r="E27" s="28"/>
    </row>
    <row r="28" spans="1:5">
      <c r="A28" s="5" t="s">
        <v>4</v>
      </c>
      <c r="B28" s="6"/>
      <c r="C28" s="24"/>
      <c r="D28" s="31">
        <f>SUM(D22:D25)</f>
        <v>-333</v>
      </c>
      <c r="E28" s="31">
        <f>SUM(E22:E26)</f>
        <v>-89.13</v>
      </c>
    </row>
    <row r="29" spans="1:5">
      <c r="C29" s="14"/>
      <c r="D29" s="28"/>
      <c r="E29" s="28"/>
    </row>
    <row r="30" spans="1:5">
      <c r="A30" s="48" t="s">
        <v>90</v>
      </c>
      <c r="B30" s="48"/>
      <c r="C30" s="55">
        <v>619.1</v>
      </c>
      <c r="D30" s="55">
        <f>D8+D28</f>
        <v>477.94999999999993</v>
      </c>
      <c r="E30" s="55">
        <f>E8-E28</f>
        <v>321.94</v>
      </c>
    </row>
  </sheetData>
  <mergeCells count="1">
    <mergeCell ref="A1:E1"/>
  </mergeCells>
  <pageMargins left="0.75" right="0.75" top="1" bottom="1" header="0.51111111111111096" footer="0.51111111111111096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SheetLayoutView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C2" sqref="C1:C1048576"/>
    </sheetView>
  </sheetViews>
  <sheetFormatPr defaultColWidth="9.28515625" defaultRowHeight="15"/>
  <cols>
    <col min="1" max="1" width="5.28515625" style="1" customWidth="1"/>
    <col min="2" max="2" width="38.140625" style="2" bestFit="1" customWidth="1"/>
    <col min="3" max="3" width="10.85546875" style="4" bestFit="1" customWidth="1"/>
  </cols>
  <sheetData>
    <row r="1" spans="1:4" ht="22.5" customHeight="1">
      <c r="A1" s="77" t="s">
        <v>180</v>
      </c>
      <c r="B1" s="77"/>
      <c r="C1" s="77"/>
    </row>
    <row r="2" spans="1:4">
      <c r="C2" s="12"/>
    </row>
    <row r="3" spans="1:4" s="7" customFormat="1" ht="18">
      <c r="C3" s="8">
        <v>2018</v>
      </c>
    </row>
    <row r="5" spans="1:4">
      <c r="A5" s="5" t="s">
        <v>0</v>
      </c>
      <c r="B5" s="6"/>
      <c r="C5" s="32">
        <v>0</v>
      </c>
    </row>
    <row r="6" spans="1:4">
      <c r="C6" s="28"/>
    </row>
    <row r="7" spans="1:4">
      <c r="A7" s="5" t="s">
        <v>3</v>
      </c>
      <c r="B7" s="6"/>
      <c r="C7" s="26">
        <v>1729</v>
      </c>
      <c r="D7" s="13"/>
    </row>
    <row r="8" spans="1:4">
      <c r="A8" s="9"/>
      <c r="B8" s="10"/>
      <c r="C8" s="27"/>
      <c r="D8" s="13"/>
    </row>
    <row r="9" spans="1:4">
      <c r="A9" s="41" t="s">
        <v>1</v>
      </c>
      <c r="B9" s="41"/>
      <c r="C9" s="41"/>
    </row>
    <row r="10" spans="1:4">
      <c r="B10" s="2" t="s">
        <v>13</v>
      </c>
      <c r="C10" s="29">
        <v>-1513.01</v>
      </c>
    </row>
    <row r="11" spans="1:4">
      <c r="C11" s="28"/>
    </row>
    <row r="12" spans="1:4">
      <c r="A12" s="5" t="s">
        <v>4</v>
      </c>
      <c r="B12" s="6"/>
      <c r="C12" s="31">
        <f>SUM(C10:C10)</f>
        <v>-1513.01</v>
      </c>
    </row>
    <row r="13" spans="1:4">
      <c r="C13" s="28"/>
    </row>
    <row r="14" spans="1:4">
      <c r="A14" s="48" t="s">
        <v>90</v>
      </c>
      <c r="B14" s="48"/>
      <c r="C14" s="55">
        <f>C7+C12</f>
        <v>215.99</v>
      </c>
    </row>
  </sheetData>
  <mergeCells count="1">
    <mergeCell ref="A1:C1"/>
  </mergeCells>
  <pageMargins left="0.75" right="0.75" top="1" bottom="1" header="0.51111111111111096" footer="0.51111111111111096"/>
  <pageSetup paperSize="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SheetLayoutView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XFD2"/>
    </sheetView>
  </sheetViews>
  <sheetFormatPr defaultColWidth="9.28515625" defaultRowHeight="15"/>
  <cols>
    <col min="1" max="1" width="5.28515625" style="1" customWidth="1"/>
    <col min="2" max="2" width="38.140625" style="2" bestFit="1" customWidth="1"/>
    <col min="3" max="3" width="10.85546875" style="4" bestFit="1" customWidth="1"/>
  </cols>
  <sheetData>
    <row r="1" spans="1:4" ht="22.5" customHeight="1">
      <c r="A1" s="77" t="s">
        <v>181</v>
      </c>
      <c r="B1" s="77"/>
      <c r="C1" s="77"/>
      <c r="D1" s="77"/>
    </row>
    <row r="2" spans="1:4">
      <c r="D2" s="12"/>
    </row>
    <row r="3" spans="1:4" s="7" customFormat="1" ht="18">
      <c r="C3" s="8">
        <v>2018</v>
      </c>
    </row>
    <row r="5" spans="1:4">
      <c r="A5" s="5" t="s">
        <v>0</v>
      </c>
      <c r="B5" s="6"/>
      <c r="C5" s="32">
        <v>187.2</v>
      </c>
    </row>
    <row r="6" spans="1:4">
      <c r="C6" s="28"/>
    </row>
    <row r="7" spans="1:4">
      <c r="A7" s="5" t="s">
        <v>3</v>
      </c>
      <c r="B7" s="6"/>
      <c r="C7" s="26">
        <v>187.2</v>
      </c>
      <c r="D7" s="13"/>
    </row>
    <row r="8" spans="1:4">
      <c r="A8" s="9"/>
      <c r="B8" s="10"/>
      <c r="C8" s="27"/>
      <c r="D8" s="13"/>
    </row>
    <row r="9" spans="1:4">
      <c r="A9" s="41" t="s">
        <v>1</v>
      </c>
      <c r="B9" s="41"/>
      <c r="C9" s="41"/>
    </row>
    <row r="10" spans="1:4">
      <c r="B10" s="2" t="s">
        <v>2</v>
      </c>
      <c r="C10" s="29">
        <v>-47.36</v>
      </c>
    </row>
    <row r="11" spans="1:4">
      <c r="B11" s="2" t="s">
        <v>14</v>
      </c>
      <c r="C11" s="28">
        <v>-19.989999999999998</v>
      </c>
    </row>
    <row r="12" spans="1:4">
      <c r="C12" s="28"/>
    </row>
    <row r="13" spans="1:4">
      <c r="A13" s="5" t="s">
        <v>4</v>
      </c>
      <c r="B13" s="6"/>
      <c r="C13" s="31">
        <f>SUM(C10:C11)</f>
        <v>-67.349999999999994</v>
      </c>
    </row>
    <row r="14" spans="1:4">
      <c r="C14" s="28"/>
    </row>
    <row r="15" spans="1:4">
      <c r="A15" s="48" t="s">
        <v>90</v>
      </c>
      <c r="B15" s="48"/>
      <c r="C15" s="55">
        <f>C7+C13</f>
        <v>119.85</v>
      </c>
    </row>
  </sheetData>
  <mergeCells count="1">
    <mergeCell ref="A1:D1"/>
  </mergeCells>
  <pageMargins left="0.75" right="0.75" top="1" bottom="1" header="0.51111111111111096" footer="0.51111111111111096"/>
  <pageSetup paperSize="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SheetLayoutView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XFD2"/>
    </sheetView>
  </sheetViews>
  <sheetFormatPr defaultColWidth="9.28515625" defaultRowHeight="15"/>
  <cols>
    <col min="1" max="1" width="5.28515625" style="1" customWidth="1"/>
    <col min="2" max="2" width="43.140625" style="2" bestFit="1" customWidth="1"/>
    <col min="3" max="3" width="10.85546875" style="4" bestFit="1" customWidth="1"/>
  </cols>
  <sheetData>
    <row r="1" spans="1:4" ht="22.5" customHeight="1">
      <c r="A1" s="77" t="s">
        <v>182</v>
      </c>
      <c r="B1" s="77"/>
      <c r="C1" s="77"/>
      <c r="D1" s="77"/>
    </row>
    <row r="2" spans="1:4">
      <c r="D2" s="12"/>
    </row>
    <row r="3" spans="1:4" s="7" customFormat="1" ht="18">
      <c r="C3" s="8">
        <v>2018</v>
      </c>
    </row>
    <row r="5" spans="1:4">
      <c r="A5" s="5" t="s">
        <v>0</v>
      </c>
      <c r="B5" s="6"/>
      <c r="C5" s="32">
        <v>0</v>
      </c>
    </row>
    <row r="6" spans="1:4">
      <c r="C6" s="28"/>
    </row>
    <row r="7" spans="1:4">
      <c r="A7" s="5" t="s">
        <v>3</v>
      </c>
      <c r="B7" s="6"/>
      <c r="C7" s="26">
        <v>154.03</v>
      </c>
      <c r="D7" s="13"/>
    </row>
    <row r="8" spans="1:4">
      <c r="A8" s="9"/>
      <c r="B8" s="10"/>
      <c r="C8" s="27"/>
      <c r="D8" s="13"/>
    </row>
    <row r="9" spans="1:4">
      <c r="A9" s="41" t="s">
        <v>1</v>
      </c>
      <c r="B9" s="41"/>
      <c r="C9" s="41"/>
    </row>
    <row r="10" spans="1:4">
      <c r="B10" s="2" t="s">
        <v>16</v>
      </c>
      <c r="C10" s="29">
        <v>-43.35</v>
      </c>
    </row>
    <row r="11" spans="1:4">
      <c r="B11" s="2" t="s">
        <v>15</v>
      </c>
      <c r="C11" s="28">
        <v>-5.98</v>
      </c>
    </row>
    <row r="12" spans="1:4">
      <c r="B12" s="2" t="s">
        <v>17</v>
      </c>
      <c r="C12" s="28">
        <v>-7.98</v>
      </c>
    </row>
    <row r="13" spans="1:4">
      <c r="B13" s="2" t="s">
        <v>18</v>
      </c>
      <c r="C13" s="28">
        <v>-10.55</v>
      </c>
    </row>
    <row r="14" spans="1:4">
      <c r="C14" s="28"/>
    </row>
    <row r="15" spans="1:4">
      <c r="A15" s="5" t="s">
        <v>4</v>
      </c>
      <c r="B15" s="6"/>
      <c r="C15" s="31">
        <f>SUM(C10:C13)</f>
        <v>-67.86</v>
      </c>
    </row>
    <row r="16" spans="1:4">
      <c r="C16" s="28"/>
    </row>
    <row r="17" spans="1:3">
      <c r="A17" s="48" t="s">
        <v>90</v>
      </c>
      <c r="B17" s="48"/>
      <c r="C17" s="55">
        <f>C7+C15</f>
        <v>86.17</v>
      </c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</sheetData>
  <mergeCells count="1">
    <mergeCell ref="A1:D1"/>
  </mergeCells>
  <pageMargins left="0.75" right="0.75" top="1" bottom="1" header="0.51111111111111096" footer="0.51111111111111096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October_Halloween Disco</vt:lpstr>
      <vt:lpstr>Movie Night</vt:lpstr>
      <vt:lpstr>Wreath Making</vt:lpstr>
      <vt:lpstr>Xmas Fete</vt:lpstr>
      <vt:lpstr>Nativity</vt:lpstr>
      <vt:lpstr>Valentines Disco</vt:lpstr>
      <vt:lpstr>Mothers Day</vt:lpstr>
      <vt:lpstr>Magic Show</vt:lpstr>
      <vt:lpstr>Easter Cake Bake</vt:lpstr>
      <vt:lpstr>Fathers Day</vt:lpstr>
      <vt:lpstr>Sports Day</vt:lpstr>
      <vt:lpstr>Summer Fete</vt:lpstr>
      <vt:lpstr>Inflatable Day</vt:lpstr>
      <vt:lpstr>Sheet1</vt:lpstr>
      <vt:lpstr>'Xmas Fete'!Print_Area</vt:lpstr>
      <vt:lpstr>'Easter Cake Bake'!Print_Titles</vt:lpstr>
      <vt:lpstr>'Fathers Day'!Print_Titles</vt:lpstr>
      <vt:lpstr>'Inflatable Day'!Print_Titles</vt:lpstr>
      <vt:lpstr>'Magic Show'!Print_Titles</vt:lpstr>
      <vt:lpstr>'Mothers Day'!Print_Titles</vt:lpstr>
      <vt:lpstr>'Movie Night'!Print_Titles</vt:lpstr>
      <vt:lpstr>Nativity!Print_Titles</vt:lpstr>
      <vt:lpstr>'October_Halloween Disco'!Print_Titles</vt:lpstr>
      <vt:lpstr>'Sports Day'!Print_Titles</vt:lpstr>
      <vt:lpstr>'Summer Fete'!Print_Titles</vt:lpstr>
      <vt:lpstr>'Valentines Disco'!Print_Titles</vt:lpstr>
      <vt:lpstr>'Xmas Fete'!Print_Titles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Angela</cp:lastModifiedBy>
  <cp:revision/>
  <cp:lastPrinted>2018-12-17T20:26:58Z</cp:lastPrinted>
  <dcterms:created xsi:type="dcterms:W3CDTF">2014-06-22T06:29:08Z</dcterms:created>
  <dcterms:modified xsi:type="dcterms:W3CDTF">2019-01-17T15:45:25Z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